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ЦяКнига" defaultThemeVersion="124226"/>
  <bookViews>
    <workbookView xWindow="0" yWindow="0" windowWidth="16170" windowHeight="6060" tabRatio="957" activeTab="1"/>
  </bookViews>
  <sheets>
    <sheet name="ЗАПОЛНИТЬ" sheetId="15" r:id="rId1"/>
    <sheet name="1дс_баланс" sheetId="348" r:id="rId2"/>
    <sheet name="2дс" sheetId="349" r:id="rId3"/>
    <sheet name="3дс" sheetId="360" r:id="rId4"/>
    <sheet name="4дс" sheetId="361" r:id="rId5"/>
    <sheet name="5дс_I_III" sheetId="362" r:id="rId6"/>
    <sheet name="5дс_IV_V" sheetId="363" r:id="rId7"/>
    <sheet name="5дс_VI_VII" sheetId="364" r:id="rId8"/>
    <sheet name="5дс_VIII_X" sheetId="365" r:id="rId9"/>
    <sheet name="5дс_XI" sheetId="366" r:id="rId10"/>
    <sheet name="5дс_XII" sheetId="367" r:id="rId11"/>
    <sheet name="Ф.2.ЗВЕД" sheetId="1" r:id="rId12"/>
    <sheet name="Ф.2.1" sheetId="22" r:id="rId13"/>
    <sheet name="Ф.2.2" sheetId="23" r:id="rId14"/>
    <sheet name="Ф.2.3" sheetId="24" r:id="rId15"/>
    <sheet name="Ф.2.4" sheetId="25" r:id="rId16"/>
    <sheet name="Ф.2.5" sheetId="26" r:id="rId17"/>
    <sheet name="Ф.2.6" sheetId="27" r:id="rId18"/>
    <sheet name="Ф.2.7" sheetId="28" r:id="rId19"/>
    <sheet name="Ф.2.8" sheetId="29" r:id="rId20"/>
    <sheet name="Ф.4.1.ЗВЕД" sheetId="3" r:id="rId21"/>
    <sheet name="Ф.4.1.КФК1" sheetId="41" r:id="rId22"/>
    <sheet name="Ф.4.2.ЗВЕД" sheetId="5" r:id="rId23"/>
    <sheet name="Ф.4.2.КФК1" sheetId="61" r:id="rId24"/>
    <sheet name="Ф.4.3.ЗВЕД" sheetId="6" r:id="rId25"/>
    <sheet name="Ф.4.3.КФК1" sheetId="77" r:id="rId26"/>
    <sheet name="Ф.4.3.КФК2" sheetId="78" r:id="rId27"/>
    <sheet name="Ф.4.3.КФК3" sheetId="79" r:id="rId28"/>
    <sheet name="шапки" sheetId="121" r:id="rId29"/>
    <sheet name="ДовидникКПК" sheetId="17" r:id="rId30"/>
    <sheet name="ДовидникКВК(ГОС)" sheetId="19" r:id="rId31"/>
    <sheet name="КОПФГ" sheetId="123" r:id="rId32"/>
    <sheet name="КПКВМБ" sheetId="350" r:id="rId33"/>
  </sheets>
  <definedNames>
    <definedName name="_ftn1" localSheetId="6">'5дс_IV_V'!$A$28</definedName>
    <definedName name="_ftnref1" localSheetId="6">'5дс_IV_V'!$G$3</definedName>
    <definedName name="_xlnm.Print_Titles" localSheetId="12">Ф.2.1!$22:$22</definedName>
    <definedName name="_xlnm.Print_Titles" localSheetId="13">Ф.2.2!$22:$22</definedName>
    <definedName name="_xlnm.Print_Titles" localSheetId="14">Ф.2.3!$22:$22</definedName>
    <definedName name="_xlnm.Print_Titles" localSheetId="15">Ф.2.4!$22:$22</definedName>
    <definedName name="_xlnm.Print_Titles" localSheetId="16">Ф.2.5!$22:$22</definedName>
    <definedName name="_xlnm.Print_Titles" localSheetId="17">Ф.2.6!$22:$22</definedName>
    <definedName name="_xlnm.Print_Titles" localSheetId="18">Ф.2.7!$22:$22</definedName>
    <definedName name="_xlnm.Print_Titles" localSheetId="19">Ф.2.8!$22:$22</definedName>
    <definedName name="_xlnm.Print_Titles" localSheetId="11">Ф.2.ЗВЕД!$22:$22</definedName>
    <definedName name="_xlnm.Print_Titles" localSheetId="20">Ф.4.1.ЗВЕД!$22:$22</definedName>
    <definedName name="_xlnm.Print_Titles" localSheetId="21">Ф.4.1.КФК1!$22:$22</definedName>
    <definedName name="_xlnm.Print_Titles" localSheetId="22">Ф.4.2.ЗВЕД!$21:$21</definedName>
    <definedName name="_xlnm.Print_Titles" localSheetId="23">Ф.4.2.КФК1!$21:$21</definedName>
    <definedName name="_xlnm.Print_Titles" localSheetId="24">Ф.4.3.ЗВЕД!$21:$21</definedName>
    <definedName name="_xlnm.Print_Titles" localSheetId="25">Ф.4.3.КФК1!$21:$21</definedName>
    <definedName name="_xlnm.Print_Titles" localSheetId="26">Ф.4.3.КФК2!$21:$21</definedName>
    <definedName name="_xlnm.Print_Titles" localSheetId="27">Ф.4.3.КФК3!$21:$21</definedName>
    <definedName name="_xlnm.Print_Area" localSheetId="1">'1дс_баланс'!$A$1:$F$103</definedName>
    <definedName name="_xlnm.Print_Area" localSheetId="2">'2дс'!$A$1:$K$121</definedName>
    <definedName name="_xlnm.Print_Area" localSheetId="12">Ф.2.1!$A$1:$J$105</definedName>
    <definedName name="_xlnm.Print_Area" localSheetId="13">Ф.2.2!$A$1:$J$105</definedName>
    <definedName name="_xlnm.Print_Area" localSheetId="14">Ф.2.3!$A$1:$J$105</definedName>
    <definedName name="_xlnm.Print_Area" localSheetId="15">Ф.2.4!$A$1:$J$105</definedName>
    <definedName name="_xlnm.Print_Area" localSheetId="16">Ф.2.5!$A$1:$J$105</definedName>
    <definedName name="_xlnm.Print_Area" localSheetId="17">Ф.2.6!$A$1:$J$105</definedName>
    <definedName name="_xlnm.Print_Area" localSheetId="18">Ф.2.7!$A$1:$J$105</definedName>
    <definedName name="_xlnm.Print_Area" localSheetId="19">Ф.2.8!$A$1:$J$105</definedName>
    <definedName name="_xlnm.Print_Area" localSheetId="11">Ф.2.ЗВЕД!$A$1:$J$105</definedName>
    <definedName name="_xlnm.Print_Area" localSheetId="20">Ф.4.1.ЗВЕД!$A$1:$R$106</definedName>
    <definedName name="_xlnm.Print_Area" localSheetId="21">Ф.4.1.КФК1!$A$1:$R$106</definedName>
    <definedName name="_xlnm.Print_Area" localSheetId="23">Ф.4.2.КФК1!$A$1:$N$106</definedName>
  </definedNames>
  <calcPr calcId="145621"/>
</workbook>
</file>

<file path=xl/calcChain.xml><?xml version="1.0" encoding="utf-8"?>
<calcChain xmlns="http://schemas.openxmlformats.org/spreadsheetml/2006/main">
  <c r="N22" i="6" l="1"/>
  <c r="D22" i="5"/>
  <c r="D22" i="61"/>
  <c r="D23" i="3"/>
  <c r="D23" i="1"/>
  <c r="E6" i="363" l="1"/>
  <c r="E7" i="363"/>
  <c r="E8" i="363"/>
  <c r="E9" i="363"/>
  <c r="E10" i="363"/>
  <c r="E11" i="363"/>
  <c r="E12" i="363"/>
  <c r="E13" i="363"/>
  <c r="E14" i="363"/>
  <c r="E15" i="363"/>
  <c r="E16" i="363"/>
  <c r="E17" i="363"/>
  <c r="E18" i="363"/>
  <c r="E5" i="363"/>
  <c r="P31" i="362"/>
  <c r="H37" i="362"/>
  <c r="D56" i="360" l="1"/>
  <c r="E93" i="348"/>
  <c r="F39" i="348"/>
  <c r="E39" i="348"/>
  <c r="K92" i="349"/>
  <c r="G93" i="349"/>
  <c r="G99" i="349"/>
  <c r="G74" i="349"/>
  <c r="D34" i="367"/>
  <c r="E34" i="367"/>
  <c r="C34" i="367"/>
  <c r="D31" i="367"/>
  <c r="E31" i="367"/>
  <c r="C31" i="367"/>
  <c r="F31" i="367" s="1"/>
  <c r="D26" i="367"/>
  <c r="E26" i="367"/>
  <c r="C26" i="367"/>
  <c r="D23" i="367"/>
  <c r="E23" i="367"/>
  <c r="C23" i="367"/>
  <c r="E18" i="367"/>
  <c r="D18" i="367"/>
  <c r="C18" i="367"/>
  <c r="D15" i="367"/>
  <c r="E15" i="367"/>
  <c r="C15" i="367"/>
  <c r="D12" i="367"/>
  <c r="E12" i="367"/>
  <c r="C12" i="367"/>
  <c r="D9" i="367"/>
  <c r="E9" i="367"/>
  <c r="C9" i="367"/>
  <c r="F5" i="367"/>
  <c r="F6" i="367"/>
  <c r="F7" i="367"/>
  <c r="F8" i="367"/>
  <c r="F10" i="367"/>
  <c r="F11" i="367"/>
  <c r="F13" i="367"/>
  <c r="F14" i="367"/>
  <c r="F16" i="367"/>
  <c r="F17" i="367"/>
  <c r="F19" i="367"/>
  <c r="F20" i="367"/>
  <c r="F21" i="367"/>
  <c r="F22" i="367"/>
  <c r="F24" i="367"/>
  <c r="F25" i="367"/>
  <c r="F27" i="367"/>
  <c r="F28" i="367"/>
  <c r="F29" i="367"/>
  <c r="F30" i="367"/>
  <c r="F32" i="367"/>
  <c r="F33" i="367"/>
  <c r="F35" i="367"/>
  <c r="F36" i="367"/>
  <c r="D4" i="367"/>
  <c r="E4" i="367"/>
  <c r="C4" i="367"/>
  <c r="D11" i="366"/>
  <c r="E11" i="366"/>
  <c r="F11" i="366"/>
  <c r="G11" i="366"/>
  <c r="H11" i="366"/>
  <c r="I11" i="366"/>
  <c r="J11" i="366"/>
  <c r="K11" i="366"/>
  <c r="L11" i="366"/>
  <c r="M11" i="366"/>
  <c r="N11" i="366"/>
  <c r="O11" i="366"/>
  <c r="P11" i="366"/>
  <c r="C11" i="366"/>
  <c r="D6" i="366"/>
  <c r="E6" i="366"/>
  <c r="F6" i="366"/>
  <c r="F16" i="366" s="1"/>
  <c r="G6" i="366"/>
  <c r="H6" i="366"/>
  <c r="I6" i="366"/>
  <c r="J6" i="366"/>
  <c r="J16" i="366" s="1"/>
  <c r="K6" i="366"/>
  <c r="L6" i="366"/>
  <c r="M6" i="366"/>
  <c r="N6" i="366"/>
  <c r="N16" i="366" s="1"/>
  <c r="O6" i="366"/>
  <c r="P6" i="366"/>
  <c r="C6" i="366"/>
  <c r="C33" i="365"/>
  <c r="C26" i="365" s="1"/>
  <c r="C15" i="365"/>
  <c r="C7" i="365"/>
  <c r="D39" i="363"/>
  <c r="E39" i="363"/>
  <c r="F39" i="363"/>
  <c r="C39" i="363"/>
  <c r="D19" i="363"/>
  <c r="E19" i="363"/>
  <c r="F19" i="363"/>
  <c r="G19" i="363"/>
  <c r="H19" i="363"/>
  <c r="C19" i="363"/>
  <c r="O85" i="362"/>
  <c r="J85" i="362"/>
  <c r="E85" i="362"/>
  <c r="Q68" i="362"/>
  <c r="R68" i="362"/>
  <c r="D68" i="362"/>
  <c r="E68" i="362"/>
  <c r="F68" i="362"/>
  <c r="G68" i="362"/>
  <c r="H68" i="362"/>
  <c r="I68" i="362"/>
  <c r="J68" i="362"/>
  <c r="K68" i="362"/>
  <c r="L68" i="362"/>
  <c r="M68" i="362"/>
  <c r="N68" i="362"/>
  <c r="C68" i="362"/>
  <c r="O63" i="362"/>
  <c r="P63" i="362"/>
  <c r="O64" i="362"/>
  <c r="P64" i="362"/>
  <c r="O65" i="362"/>
  <c r="P65" i="362"/>
  <c r="O66" i="362"/>
  <c r="P66" i="362"/>
  <c r="O67" i="362"/>
  <c r="P67" i="362"/>
  <c r="P62" i="362"/>
  <c r="P68" i="362" s="1"/>
  <c r="O62" i="362"/>
  <c r="P21" i="362"/>
  <c r="P22" i="362"/>
  <c r="P23" i="362"/>
  <c r="P24" i="362"/>
  <c r="P25" i="362"/>
  <c r="P26" i="362"/>
  <c r="P27" i="362"/>
  <c r="P28" i="362"/>
  <c r="P29" i="362"/>
  <c r="P30" i="362"/>
  <c r="P33" i="362"/>
  <c r="P34" i="362"/>
  <c r="P35" i="362"/>
  <c r="P36" i="362"/>
  <c r="P20" i="362"/>
  <c r="O21" i="362"/>
  <c r="O22" i="362"/>
  <c r="O23" i="362"/>
  <c r="O24" i="362"/>
  <c r="O25" i="362"/>
  <c r="O26" i="362"/>
  <c r="O27" i="362"/>
  <c r="O28" i="362"/>
  <c r="O29" i="362"/>
  <c r="O30" i="362"/>
  <c r="O31" i="362"/>
  <c r="O32" i="362"/>
  <c r="O33" i="362"/>
  <c r="O34" i="362"/>
  <c r="O35" i="362"/>
  <c r="O36" i="362"/>
  <c r="O20" i="362"/>
  <c r="E33" i="361"/>
  <c r="G33" i="361"/>
  <c r="H33" i="361"/>
  <c r="I33" i="361"/>
  <c r="D33" i="361"/>
  <c r="F33" i="361"/>
  <c r="J33" i="361" s="1"/>
  <c r="E23" i="361"/>
  <c r="E34" i="361" s="1"/>
  <c r="G23" i="361"/>
  <c r="G34" i="361" s="1"/>
  <c r="H23" i="361"/>
  <c r="H34" i="361" s="1"/>
  <c r="I23" i="361"/>
  <c r="I34" i="361" s="1"/>
  <c r="J21" i="361"/>
  <c r="J22" i="361"/>
  <c r="J25" i="361"/>
  <c r="J26" i="361"/>
  <c r="J27" i="361"/>
  <c r="J28" i="361"/>
  <c r="J30" i="361"/>
  <c r="J31" i="361"/>
  <c r="J32" i="361"/>
  <c r="J20" i="361"/>
  <c r="I18" i="361"/>
  <c r="H18" i="361"/>
  <c r="G18" i="361"/>
  <c r="F18" i="361"/>
  <c r="F23" i="361" s="1"/>
  <c r="E18" i="361"/>
  <c r="F82" i="360"/>
  <c r="D80" i="360"/>
  <c r="D73" i="360"/>
  <c r="D81" i="360" s="1"/>
  <c r="D65" i="360"/>
  <c r="D42" i="360"/>
  <c r="D40" i="360"/>
  <c r="D38" i="360"/>
  <c r="D37" i="360"/>
  <c r="D36" i="360"/>
  <c r="D31" i="360"/>
  <c r="D30" i="360"/>
  <c r="D28" i="360"/>
  <c r="D27" i="360"/>
  <c r="D26" i="360"/>
  <c r="D24" i="360"/>
  <c r="D21" i="360"/>
  <c r="K90" i="349"/>
  <c r="K91" i="349"/>
  <c r="K93" i="349"/>
  <c r="K94" i="349"/>
  <c r="K95" i="349"/>
  <c r="K96" i="349"/>
  <c r="K97" i="349"/>
  <c r="K98" i="349"/>
  <c r="K99" i="349"/>
  <c r="K100" i="349"/>
  <c r="K101" i="349"/>
  <c r="K89" i="349"/>
  <c r="H102" i="349"/>
  <c r="I102" i="349"/>
  <c r="A15" i="360"/>
  <c r="A14" i="361"/>
  <c r="A14" i="362"/>
  <c r="P8" i="362"/>
  <c r="P7" i="362"/>
  <c r="B7" i="362"/>
  <c r="P6" i="362"/>
  <c r="B6" i="362"/>
  <c r="C37" i="362"/>
  <c r="D37" i="362"/>
  <c r="E37" i="362"/>
  <c r="F37" i="362"/>
  <c r="G37" i="362"/>
  <c r="I37" i="362"/>
  <c r="J37" i="362"/>
  <c r="K37" i="362"/>
  <c r="L37" i="362"/>
  <c r="M37" i="362"/>
  <c r="N37" i="362"/>
  <c r="P37" i="362"/>
  <c r="Q37" i="362"/>
  <c r="R37" i="362"/>
  <c r="H39" i="361"/>
  <c r="H36" i="361"/>
  <c r="H8" i="361"/>
  <c r="H7" i="361"/>
  <c r="B7" i="361"/>
  <c r="H6" i="361"/>
  <c r="B6" i="361"/>
  <c r="E93" i="360"/>
  <c r="E91" i="360"/>
  <c r="D9" i="360"/>
  <c r="D8" i="360"/>
  <c r="B8" i="360"/>
  <c r="D7" i="360"/>
  <c r="B7" i="360"/>
  <c r="G80" i="349"/>
  <c r="K79" i="349"/>
  <c r="K80" i="349"/>
  <c r="K82" i="349"/>
  <c r="K83" i="349"/>
  <c r="K84" i="349"/>
  <c r="K86" i="349"/>
  <c r="G79" i="349"/>
  <c r="D71" i="349"/>
  <c r="D63" i="349"/>
  <c r="H63" i="349"/>
  <c r="A12" i="349"/>
  <c r="I71" i="349"/>
  <c r="H71" i="349"/>
  <c r="E71" i="349"/>
  <c r="F71" i="349"/>
  <c r="K72" i="349"/>
  <c r="K73" i="349"/>
  <c r="K74" i="349"/>
  <c r="K77" i="349"/>
  <c r="K78" i="349"/>
  <c r="K70" i="349"/>
  <c r="G72" i="349"/>
  <c r="G73" i="349"/>
  <c r="G75" i="349"/>
  <c r="G77" i="349"/>
  <c r="G78" i="349"/>
  <c r="G82" i="349"/>
  <c r="G83" i="349"/>
  <c r="G84" i="349"/>
  <c r="G86" i="349"/>
  <c r="G70" i="349"/>
  <c r="D18" i="361"/>
  <c r="D23" i="361" s="1"/>
  <c r="D103" i="348"/>
  <c r="D99" i="348"/>
  <c r="E20" i="348"/>
  <c r="D81" i="349"/>
  <c r="D87" i="349"/>
  <c r="H114" i="349"/>
  <c r="H44" i="349"/>
  <c r="D44" i="349"/>
  <c r="H40" i="349"/>
  <c r="D40" i="349"/>
  <c r="H24" i="349"/>
  <c r="H31" i="349"/>
  <c r="D31" i="349"/>
  <c r="E81" i="349"/>
  <c r="E87" i="349"/>
  <c r="F81" i="349"/>
  <c r="H81" i="349"/>
  <c r="I81" i="349"/>
  <c r="J81" i="349"/>
  <c r="K81" i="349" s="1"/>
  <c r="F120" i="349"/>
  <c r="F116" i="349"/>
  <c r="E15" i="78"/>
  <c r="E15" i="79"/>
  <c r="E15" i="77"/>
  <c r="E15" i="61"/>
  <c r="G15" i="41"/>
  <c r="E15" i="22"/>
  <c r="E15" i="23"/>
  <c r="E15" i="24"/>
  <c r="E15" i="25"/>
  <c r="E15" i="26"/>
  <c r="E15" i="27"/>
  <c r="E15" i="28"/>
  <c r="E15" i="29"/>
  <c r="B5" i="349"/>
  <c r="B4" i="349"/>
  <c r="I6" i="349"/>
  <c r="I5" i="349"/>
  <c r="I4" i="349"/>
  <c r="B8" i="348"/>
  <c r="B7" i="348"/>
  <c r="D9" i="348"/>
  <c r="D8" i="348"/>
  <c r="D7" i="348"/>
  <c r="F93" i="348"/>
  <c r="F76" i="348"/>
  <c r="E76" i="348"/>
  <c r="F60" i="348"/>
  <c r="E60" i="348"/>
  <c r="F30" i="348"/>
  <c r="E30" i="348"/>
  <c r="F26" i="348"/>
  <c r="E26" i="348"/>
  <c r="F23" i="348"/>
  <c r="E23" i="348"/>
  <c r="F20" i="348"/>
  <c r="G13" i="41"/>
  <c r="P81" i="41"/>
  <c r="O81" i="41"/>
  <c r="N81" i="41"/>
  <c r="M81" i="41"/>
  <c r="L81" i="41"/>
  <c r="K81" i="41"/>
  <c r="D81" i="41"/>
  <c r="N27" i="6"/>
  <c r="N28" i="6"/>
  <c r="N29" i="6"/>
  <c r="N31" i="6"/>
  <c r="N32" i="6"/>
  <c r="N33" i="6"/>
  <c r="N34" i="6"/>
  <c r="N35" i="6"/>
  <c r="N36" i="6"/>
  <c r="N38" i="6"/>
  <c r="N39" i="6"/>
  <c r="N40" i="6"/>
  <c r="N41" i="6"/>
  <c r="N42" i="6"/>
  <c r="N43" i="6"/>
  <c r="N45" i="6"/>
  <c r="N46" i="6"/>
  <c r="N48" i="6"/>
  <c r="N49" i="6"/>
  <c r="N51" i="6"/>
  <c r="N52" i="6"/>
  <c r="N53" i="6"/>
  <c r="N55" i="6"/>
  <c r="N56" i="6"/>
  <c r="N57" i="6"/>
  <c r="N58" i="6"/>
  <c r="N61" i="6"/>
  <c r="N63" i="6"/>
  <c r="N64" i="6"/>
  <c r="N66" i="6"/>
  <c r="N67" i="6"/>
  <c r="N69" i="6"/>
  <c r="N70" i="6"/>
  <c r="N71" i="6"/>
  <c r="N72" i="6"/>
  <c r="N73" i="6"/>
  <c r="N75" i="6"/>
  <c r="N76" i="6"/>
  <c r="N77" i="6"/>
  <c r="N78" i="6"/>
  <c r="N81" i="6"/>
  <c r="N82" i="6"/>
  <c r="N83" i="6"/>
  <c r="N85" i="6"/>
  <c r="E24" i="6"/>
  <c r="E25" i="6"/>
  <c r="E26" i="6"/>
  <c r="E27" i="6"/>
  <c r="F27" i="6"/>
  <c r="G27" i="6"/>
  <c r="H27" i="6"/>
  <c r="I27" i="6"/>
  <c r="J27" i="6"/>
  <c r="K27" i="6"/>
  <c r="L27" i="6"/>
  <c r="E28" i="6"/>
  <c r="F28" i="6"/>
  <c r="G28" i="6"/>
  <c r="H28" i="6"/>
  <c r="I28" i="6"/>
  <c r="J28" i="6"/>
  <c r="K28" i="6"/>
  <c r="L28" i="6"/>
  <c r="E29" i="6"/>
  <c r="F29" i="6"/>
  <c r="G29" i="6"/>
  <c r="H29" i="6"/>
  <c r="I29" i="6"/>
  <c r="J29" i="6"/>
  <c r="K29" i="6"/>
  <c r="L29" i="6"/>
  <c r="E30" i="6"/>
  <c r="E31" i="6"/>
  <c r="F31" i="6"/>
  <c r="G31" i="6"/>
  <c r="H31" i="6"/>
  <c r="I31" i="6"/>
  <c r="J31" i="6"/>
  <c r="K31" i="6"/>
  <c r="L31" i="6"/>
  <c r="E32" i="6"/>
  <c r="F32" i="6"/>
  <c r="G32" i="6"/>
  <c r="H32" i="6"/>
  <c r="I32" i="6"/>
  <c r="J32" i="6"/>
  <c r="K32" i="6"/>
  <c r="L32" i="6"/>
  <c r="E33" i="6"/>
  <c r="F33" i="6"/>
  <c r="G33" i="6"/>
  <c r="H33" i="6"/>
  <c r="I33" i="6"/>
  <c r="J33" i="6"/>
  <c r="K33" i="6"/>
  <c r="L33" i="6"/>
  <c r="E34" i="6"/>
  <c r="F34" i="6"/>
  <c r="G34" i="6"/>
  <c r="H34" i="6"/>
  <c r="I34" i="6"/>
  <c r="J34" i="6"/>
  <c r="K34" i="6"/>
  <c r="L34" i="6"/>
  <c r="E35" i="6"/>
  <c r="F35" i="6"/>
  <c r="G35" i="6"/>
  <c r="H35" i="6"/>
  <c r="I35" i="6"/>
  <c r="J35" i="6"/>
  <c r="K35" i="6"/>
  <c r="L35" i="6"/>
  <c r="E36" i="6"/>
  <c r="F36" i="6"/>
  <c r="G36" i="6"/>
  <c r="H36" i="6"/>
  <c r="I36" i="6"/>
  <c r="J36" i="6"/>
  <c r="K36" i="6"/>
  <c r="L36" i="6"/>
  <c r="E37" i="6"/>
  <c r="E38" i="6"/>
  <c r="F38" i="6"/>
  <c r="G38" i="6"/>
  <c r="H38" i="6"/>
  <c r="I38" i="6"/>
  <c r="J38" i="6"/>
  <c r="K38" i="6"/>
  <c r="L38" i="6"/>
  <c r="E39" i="6"/>
  <c r="F39" i="6"/>
  <c r="G39" i="6"/>
  <c r="H39" i="6"/>
  <c r="I39" i="6"/>
  <c r="J39" i="6"/>
  <c r="K39" i="6"/>
  <c r="L39" i="6"/>
  <c r="E40" i="6"/>
  <c r="F40" i="6"/>
  <c r="G40" i="6"/>
  <c r="H40" i="6"/>
  <c r="I40" i="6"/>
  <c r="J40" i="6"/>
  <c r="K40" i="6"/>
  <c r="L40" i="6"/>
  <c r="E41" i="6"/>
  <c r="F41" i="6"/>
  <c r="G41" i="6"/>
  <c r="H41" i="6"/>
  <c r="I41" i="6"/>
  <c r="J41" i="6"/>
  <c r="K41" i="6"/>
  <c r="L41" i="6"/>
  <c r="E42" i="6"/>
  <c r="F42" i="6"/>
  <c r="G42" i="6"/>
  <c r="H42" i="6"/>
  <c r="I42" i="6"/>
  <c r="J42" i="6"/>
  <c r="K42" i="6"/>
  <c r="L42" i="6"/>
  <c r="E43" i="6"/>
  <c r="F43" i="6"/>
  <c r="G43" i="6"/>
  <c r="H43" i="6"/>
  <c r="I43" i="6"/>
  <c r="J43" i="6"/>
  <c r="K43" i="6"/>
  <c r="L43" i="6"/>
  <c r="E44" i="6"/>
  <c r="E45" i="6"/>
  <c r="F45" i="6"/>
  <c r="G45" i="6"/>
  <c r="H45" i="6"/>
  <c r="I45" i="6"/>
  <c r="J45" i="6"/>
  <c r="K45" i="6"/>
  <c r="L45" i="6"/>
  <c r="E46" i="6"/>
  <c r="F46" i="6"/>
  <c r="G46" i="6"/>
  <c r="H46" i="6"/>
  <c r="I46" i="6"/>
  <c r="J46" i="6"/>
  <c r="K46" i="6"/>
  <c r="L46" i="6"/>
  <c r="E48" i="6"/>
  <c r="F48" i="6"/>
  <c r="G48" i="6"/>
  <c r="H48" i="6"/>
  <c r="I48" i="6"/>
  <c r="J48" i="6"/>
  <c r="K48" i="6"/>
  <c r="L48" i="6"/>
  <c r="E49" i="6"/>
  <c r="F49" i="6"/>
  <c r="G49" i="6"/>
  <c r="H49" i="6"/>
  <c r="I49" i="6"/>
  <c r="J49" i="6"/>
  <c r="K49" i="6"/>
  <c r="L49" i="6"/>
  <c r="E51" i="6"/>
  <c r="F51" i="6"/>
  <c r="G51" i="6"/>
  <c r="H51" i="6"/>
  <c r="I51" i="6"/>
  <c r="J51" i="6"/>
  <c r="K51" i="6"/>
  <c r="L51" i="6"/>
  <c r="E52" i="6"/>
  <c r="F52" i="6"/>
  <c r="G52" i="6"/>
  <c r="H52" i="6"/>
  <c r="I52" i="6"/>
  <c r="J52" i="6"/>
  <c r="K52" i="6"/>
  <c r="L52" i="6"/>
  <c r="E53" i="6"/>
  <c r="F53" i="6"/>
  <c r="G53" i="6"/>
  <c r="H53" i="6"/>
  <c r="I53" i="6"/>
  <c r="J53" i="6"/>
  <c r="K53" i="6"/>
  <c r="L53" i="6"/>
  <c r="E54" i="6"/>
  <c r="E55" i="6"/>
  <c r="F55" i="6"/>
  <c r="G55" i="6"/>
  <c r="H55" i="6"/>
  <c r="I55" i="6"/>
  <c r="J55" i="6"/>
  <c r="K55" i="6"/>
  <c r="L55" i="6"/>
  <c r="E56" i="6"/>
  <c r="F56" i="6"/>
  <c r="G56" i="6"/>
  <c r="H56" i="6"/>
  <c r="I56" i="6"/>
  <c r="J56" i="6"/>
  <c r="K56" i="6"/>
  <c r="L56" i="6"/>
  <c r="E57" i="6"/>
  <c r="F57" i="6"/>
  <c r="G57" i="6"/>
  <c r="H57" i="6"/>
  <c r="I57" i="6"/>
  <c r="J57" i="6"/>
  <c r="K57" i="6"/>
  <c r="L57" i="6"/>
  <c r="E58" i="6"/>
  <c r="F58" i="6"/>
  <c r="G58" i="6"/>
  <c r="H58" i="6"/>
  <c r="I58" i="6"/>
  <c r="J58" i="6"/>
  <c r="K58" i="6"/>
  <c r="L58" i="6"/>
  <c r="E61" i="6"/>
  <c r="F61" i="6"/>
  <c r="G61" i="6"/>
  <c r="H61" i="6"/>
  <c r="I61" i="6"/>
  <c r="J61" i="6"/>
  <c r="K61" i="6"/>
  <c r="L61" i="6"/>
  <c r="E63" i="6"/>
  <c r="F63" i="6"/>
  <c r="G63" i="6"/>
  <c r="H63" i="6"/>
  <c r="I63" i="6"/>
  <c r="J63" i="6"/>
  <c r="K63" i="6"/>
  <c r="L63" i="6"/>
  <c r="E64" i="6"/>
  <c r="F64" i="6"/>
  <c r="G64" i="6"/>
  <c r="H64" i="6"/>
  <c r="I64" i="6"/>
  <c r="J64" i="6"/>
  <c r="K64" i="6"/>
  <c r="L64" i="6"/>
  <c r="E66" i="6"/>
  <c r="F66" i="6"/>
  <c r="G66" i="6"/>
  <c r="H66" i="6"/>
  <c r="I66" i="6"/>
  <c r="J66" i="6"/>
  <c r="K66" i="6"/>
  <c r="L66" i="6"/>
  <c r="E67" i="6"/>
  <c r="F67" i="6"/>
  <c r="G67" i="6"/>
  <c r="H67" i="6"/>
  <c r="I67" i="6"/>
  <c r="J67" i="6"/>
  <c r="K67" i="6"/>
  <c r="L67" i="6"/>
  <c r="E69" i="6"/>
  <c r="F69" i="6"/>
  <c r="G69" i="6"/>
  <c r="H69" i="6"/>
  <c r="I69" i="6"/>
  <c r="J69" i="6"/>
  <c r="K69" i="6"/>
  <c r="L69" i="6"/>
  <c r="E70" i="6"/>
  <c r="F70" i="6"/>
  <c r="G70" i="6"/>
  <c r="H70" i="6"/>
  <c r="I70" i="6"/>
  <c r="J70" i="6"/>
  <c r="K70" i="6"/>
  <c r="L70" i="6"/>
  <c r="E71" i="6"/>
  <c r="F71" i="6"/>
  <c r="G71" i="6"/>
  <c r="H71" i="6"/>
  <c r="I71" i="6"/>
  <c r="J71" i="6"/>
  <c r="K71" i="6"/>
  <c r="L71" i="6"/>
  <c r="E72" i="6"/>
  <c r="F72" i="6"/>
  <c r="G72" i="6"/>
  <c r="H72" i="6"/>
  <c r="I72" i="6"/>
  <c r="J72" i="6"/>
  <c r="K72" i="6"/>
  <c r="L72" i="6"/>
  <c r="E73" i="6"/>
  <c r="F73" i="6"/>
  <c r="G73" i="6"/>
  <c r="H73" i="6"/>
  <c r="I73" i="6"/>
  <c r="J73" i="6"/>
  <c r="K73" i="6"/>
  <c r="L73" i="6"/>
  <c r="E75" i="6"/>
  <c r="F75" i="6"/>
  <c r="G75" i="6"/>
  <c r="H75" i="6"/>
  <c r="I75" i="6"/>
  <c r="J75" i="6"/>
  <c r="K75" i="6"/>
  <c r="L75" i="6"/>
  <c r="E76" i="6"/>
  <c r="F76" i="6"/>
  <c r="G76" i="6"/>
  <c r="H76" i="6"/>
  <c r="I76" i="6"/>
  <c r="J76" i="6"/>
  <c r="K76" i="6"/>
  <c r="L76" i="6"/>
  <c r="E77" i="6"/>
  <c r="F77" i="6"/>
  <c r="G77" i="6"/>
  <c r="H77" i="6"/>
  <c r="I77" i="6"/>
  <c r="J77" i="6"/>
  <c r="K77" i="6"/>
  <c r="L77" i="6"/>
  <c r="E78" i="6"/>
  <c r="F78" i="6"/>
  <c r="G78" i="6"/>
  <c r="H78" i="6"/>
  <c r="I78" i="6"/>
  <c r="J78" i="6"/>
  <c r="K78" i="6"/>
  <c r="L78" i="6"/>
  <c r="E81" i="6"/>
  <c r="F81" i="6"/>
  <c r="G81" i="6"/>
  <c r="H81" i="6"/>
  <c r="I81" i="6"/>
  <c r="J81" i="6"/>
  <c r="K81" i="6"/>
  <c r="L81" i="6"/>
  <c r="E82" i="6"/>
  <c r="F82" i="6"/>
  <c r="G82" i="6"/>
  <c r="H82" i="6"/>
  <c r="I82" i="6"/>
  <c r="J82" i="6"/>
  <c r="K82" i="6"/>
  <c r="L82" i="6"/>
  <c r="E83" i="6"/>
  <c r="F83" i="6"/>
  <c r="G83" i="6"/>
  <c r="H83" i="6"/>
  <c r="I83" i="6"/>
  <c r="J83" i="6"/>
  <c r="K83" i="6"/>
  <c r="L83" i="6"/>
  <c r="E85" i="6"/>
  <c r="F85" i="6"/>
  <c r="G85" i="6"/>
  <c r="H85" i="6"/>
  <c r="I85" i="6"/>
  <c r="J85" i="6"/>
  <c r="K85" i="6"/>
  <c r="L85" i="6"/>
  <c r="G84" i="77"/>
  <c r="G80" i="77"/>
  <c r="G74" i="77"/>
  <c r="G68" i="77"/>
  <c r="G65" i="77"/>
  <c r="G62" i="77"/>
  <c r="G54" i="77"/>
  <c r="G50" i="77"/>
  <c r="G47" i="77"/>
  <c r="G44" i="77"/>
  <c r="G37" i="77"/>
  <c r="G26" i="77"/>
  <c r="G25" i="77"/>
  <c r="G84" i="78"/>
  <c r="G80" i="78"/>
  <c r="G79" i="78" s="1"/>
  <c r="G74" i="78"/>
  <c r="G68" i="78"/>
  <c r="G65" i="78"/>
  <c r="G62" i="78"/>
  <c r="G54" i="78"/>
  <c r="G50" i="78"/>
  <c r="G47" i="78"/>
  <c r="G44" i="78"/>
  <c r="G37" i="78"/>
  <c r="G26" i="78"/>
  <c r="G25" i="78"/>
  <c r="G84" i="79"/>
  <c r="G80" i="79"/>
  <c r="G79" i="79" s="1"/>
  <c r="G74" i="79"/>
  <c r="G68" i="79"/>
  <c r="G65" i="79"/>
  <c r="G62" i="79"/>
  <c r="G54" i="79"/>
  <c r="G50" i="79"/>
  <c r="G47" i="79"/>
  <c r="G44" i="79"/>
  <c r="G37" i="79"/>
  <c r="G26" i="79"/>
  <c r="G25" i="79"/>
  <c r="N84" i="77"/>
  <c r="N80" i="77"/>
  <c r="N79" i="77" s="1"/>
  <c r="N74" i="77"/>
  <c r="N68" i="77"/>
  <c r="N65" i="77"/>
  <c r="N62" i="77"/>
  <c r="N54" i="77"/>
  <c r="N50" i="77"/>
  <c r="N47" i="77"/>
  <c r="N44" i="77"/>
  <c r="N37" i="77"/>
  <c r="N26" i="77"/>
  <c r="N84" i="78"/>
  <c r="N80" i="78"/>
  <c r="N79" i="78"/>
  <c r="N74" i="78"/>
  <c r="N68" i="78"/>
  <c r="N65" i="78"/>
  <c r="N62" i="78"/>
  <c r="N54" i="78"/>
  <c r="N50" i="78"/>
  <c r="N47" i="78"/>
  <c r="N44" i="78"/>
  <c r="N37" i="78"/>
  <c r="N26" i="78"/>
  <c r="N25" i="78" s="1"/>
  <c r="N84" i="79"/>
  <c r="N80" i="79"/>
  <c r="N79" i="79"/>
  <c r="N74" i="79"/>
  <c r="N68" i="79"/>
  <c r="N65" i="79"/>
  <c r="N62" i="79"/>
  <c r="N54" i="79"/>
  <c r="N50" i="79"/>
  <c r="N47" i="79"/>
  <c r="N44" i="79"/>
  <c r="N37" i="79"/>
  <c r="N26" i="79"/>
  <c r="N25" i="79" s="1"/>
  <c r="M38" i="77"/>
  <c r="M39" i="77"/>
  <c r="M40" i="77"/>
  <c r="M41" i="77"/>
  <c r="M42" i="77"/>
  <c r="M43" i="77"/>
  <c r="M45" i="77"/>
  <c r="M46" i="77"/>
  <c r="M48" i="77"/>
  <c r="M49" i="77"/>
  <c r="M51" i="77"/>
  <c r="M52" i="77"/>
  <c r="M53" i="77"/>
  <c r="M55" i="77"/>
  <c r="M56" i="77"/>
  <c r="M57" i="77"/>
  <c r="M58" i="77"/>
  <c r="M61" i="77"/>
  <c r="M63" i="77"/>
  <c r="M64" i="77"/>
  <c r="M66" i="77"/>
  <c r="M67" i="77"/>
  <c r="M69" i="77"/>
  <c r="M70" i="77"/>
  <c r="M71" i="77"/>
  <c r="M72" i="77"/>
  <c r="M73" i="77"/>
  <c r="M75" i="77"/>
  <c r="M76" i="77"/>
  <c r="M77" i="77"/>
  <c r="M78" i="77"/>
  <c r="M81" i="77"/>
  <c r="M82" i="77"/>
  <c r="M83" i="77"/>
  <c r="M85" i="77"/>
  <c r="M38" i="78"/>
  <c r="M39" i="78"/>
  <c r="M40" i="78"/>
  <c r="M41" i="78"/>
  <c r="M42" i="78"/>
  <c r="M43" i="78"/>
  <c r="M45" i="78"/>
  <c r="M46" i="78"/>
  <c r="M48" i="78"/>
  <c r="M49" i="78"/>
  <c r="M51" i="78"/>
  <c r="M52" i="78"/>
  <c r="M53" i="78"/>
  <c r="M55" i="78"/>
  <c r="M56" i="78"/>
  <c r="M57" i="78"/>
  <c r="M58" i="78"/>
  <c r="M61" i="78"/>
  <c r="M63" i="78"/>
  <c r="M64" i="78"/>
  <c r="M66" i="78"/>
  <c r="M67" i="78"/>
  <c r="M69" i="78"/>
  <c r="M70" i="78"/>
  <c r="M71" i="78"/>
  <c r="M72" i="78"/>
  <c r="M73" i="78"/>
  <c r="M75" i="78"/>
  <c r="M76" i="78"/>
  <c r="M77" i="78"/>
  <c r="M78" i="78"/>
  <c r="M81" i="78"/>
  <c r="M82" i="78"/>
  <c r="M83" i="78"/>
  <c r="M85" i="78"/>
  <c r="M38" i="79"/>
  <c r="M39" i="79"/>
  <c r="M40" i="79"/>
  <c r="M41" i="79"/>
  <c r="M42" i="79"/>
  <c r="M43" i="79"/>
  <c r="M45" i="79"/>
  <c r="M46" i="79"/>
  <c r="M48" i="79"/>
  <c r="M49" i="79"/>
  <c r="M51" i="79"/>
  <c r="M52" i="79"/>
  <c r="M53" i="79"/>
  <c r="M55" i="79"/>
  <c r="M56" i="79"/>
  <c r="M57" i="79"/>
  <c r="M58" i="79"/>
  <c r="M61" i="79"/>
  <c r="M63" i="79"/>
  <c r="M64" i="79"/>
  <c r="M66" i="79"/>
  <c r="M67" i="79"/>
  <c r="M69" i="79"/>
  <c r="M70" i="79"/>
  <c r="M71" i="79"/>
  <c r="M72" i="79"/>
  <c r="M73" i="79"/>
  <c r="M75" i="79"/>
  <c r="M76" i="79"/>
  <c r="M77" i="79"/>
  <c r="M78" i="79"/>
  <c r="M81" i="79"/>
  <c r="M82" i="79"/>
  <c r="M83" i="79"/>
  <c r="M85" i="79"/>
  <c r="M27" i="77"/>
  <c r="M28" i="77"/>
  <c r="M29" i="77"/>
  <c r="M31" i="77"/>
  <c r="M32" i="77"/>
  <c r="M33" i="77"/>
  <c r="M34" i="77"/>
  <c r="M35" i="77"/>
  <c r="M36" i="77"/>
  <c r="M27" i="78"/>
  <c r="M28" i="78"/>
  <c r="M29" i="78"/>
  <c r="M31" i="78"/>
  <c r="M32" i="78"/>
  <c r="M33" i="78"/>
  <c r="M34" i="78"/>
  <c r="M35" i="78"/>
  <c r="M36" i="78"/>
  <c r="M27" i="79"/>
  <c r="M28" i="79"/>
  <c r="M29" i="79"/>
  <c r="M31" i="79"/>
  <c r="M32" i="79"/>
  <c r="M33" i="79"/>
  <c r="M34" i="79"/>
  <c r="M35" i="79"/>
  <c r="M36" i="79"/>
  <c r="F26" i="77"/>
  <c r="F37" i="77"/>
  <c r="F44" i="77"/>
  <c r="F47" i="77"/>
  <c r="F50" i="77"/>
  <c r="F54" i="77"/>
  <c r="F62" i="77"/>
  <c r="F65" i="77"/>
  <c r="F68" i="77"/>
  <c r="F74" i="77"/>
  <c r="F80" i="77"/>
  <c r="F84" i="77"/>
  <c r="F26" i="78"/>
  <c r="F25" i="78" s="1"/>
  <c r="F37" i="78"/>
  <c r="F44" i="78"/>
  <c r="F47" i="78"/>
  <c r="F50" i="78"/>
  <c r="F54" i="78"/>
  <c r="F62" i="78"/>
  <c r="F65" i="78"/>
  <c r="F68" i="78"/>
  <c r="F74" i="78"/>
  <c r="F80" i="78"/>
  <c r="F79" i="78"/>
  <c r="F84" i="78"/>
  <c r="F26" i="79"/>
  <c r="F37" i="79"/>
  <c r="F44" i="79"/>
  <c r="F47" i="79"/>
  <c r="F50" i="79"/>
  <c r="F54" i="79"/>
  <c r="F62" i="79"/>
  <c r="F65" i="79"/>
  <c r="F68" i="79"/>
  <c r="F74" i="79"/>
  <c r="F80" i="79"/>
  <c r="F84" i="79"/>
  <c r="K26" i="77"/>
  <c r="K25" i="77"/>
  <c r="K37" i="77"/>
  <c r="K44" i="77"/>
  <c r="K47" i="77"/>
  <c r="K50" i="77"/>
  <c r="K54" i="77"/>
  <c r="K62" i="77"/>
  <c r="K65" i="77"/>
  <c r="K68" i="77"/>
  <c r="K74" i="77"/>
  <c r="K80" i="77"/>
  <c r="K84" i="77"/>
  <c r="K26" i="78"/>
  <c r="K25" i="78" s="1"/>
  <c r="K37" i="78"/>
  <c r="K44" i="78"/>
  <c r="K47" i="78"/>
  <c r="K50" i="78"/>
  <c r="K54" i="78"/>
  <c r="K62" i="78"/>
  <c r="K65" i="78"/>
  <c r="K68" i="78"/>
  <c r="K74" i="78"/>
  <c r="K80" i="78"/>
  <c r="K79" i="78"/>
  <c r="K84" i="78"/>
  <c r="K26" i="79"/>
  <c r="K25" i="79"/>
  <c r="K37" i="79"/>
  <c r="K44" i="79"/>
  <c r="K47" i="79"/>
  <c r="K50" i="79"/>
  <c r="K54" i="79"/>
  <c r="K62" i="79"/>
  <c r="K65" i="79"/>
  <c r="K68" i="79"/>
  <c r="K74" i="79"/>
  <c r="K80" i="79"/>
  <c r="K79" i="79" s="1"/>
  <c r="K84" i="79"/>
  <c r="K33" i="5"/>
  <c r="K34" i="5"/>
  <c r="K35" i="5"/>
  <c r="K37" i="5"/>
  <c r="K38" i="5"/>
  <c r="K39" i="5"/>
  <c r="K40" i="5"/>
  <c r="K41" i="5"/>
  <c r="K42" i="5"/>
  <c r="K44" i="5"/>
  <c r="K45" i="5"/>
  <c r="K46" i="5"/>
  <c r="K47" i="5"/>
  <c r="K48" i="5"/>
  <c r="K49" i="5"/>
  <c r="K51" i="5"/>
  <c r="K52" i="5"/>
  <c r="K54" i="5"/>
  <c r="K55" i="5"/>
  <c r="K57" i="5"/>
  <c r="K58" i="5"/>
  <c r="K59" i="5"/>
  <c r="K61" i="5"/>
  <c r="K62" i="5"/>
  <c r="K63" i="5"/>
  <c r="K64" i="5"/>
  <c r="K67" i="5"/>
  <c r="K69" i="5"/>
  <c r="K70" i="5"/>
  <c r="K72" i="5"/>
  <c r="K73" i="5"/>
  <c r="K75" i="5"/>
  <c r="K76" i="5"/>
  <c r="K77" i="5"/>
  <c r="K78" i="5"/>
  <c r="K79" i="5"/>
  <c r="K81" i="5"/>
  <c r="K82" i="5"/>
  <c r="K83" i="5"/>
  <c r="K84" i="5"/>
  <c r="K85" i="5"/>
  <c r="K86" i="5"/>
  <c r="K87" i="5"/>
  <c r="K90" i="5"/>
  <c r="K91" i="5"/>
  <c r="K92" i="5"/>
  <c r="K93" i="5"/>
  <c r="K94" i="5"/>
  <c r="K95" i="5"/>
  <c r="K96" i="5"/>
  <c r="K98" i="5"/>
  <c r="N22" i="5"/>
  <c r="F22" i="5"/>
  <c r="K32" i="61"/>
  <c r="K31" i="61" s="1"/>
  <c r="K43" i="61"/>
  <c r="K50" i="61"/>
  <c r="K53" i="61"/>
  <c r="K56" i="61"/>
  <c r="K60" i="61"/>
  <c r="K68" i="61"/>
  <c r="K71" i="61"/>
  <c r="K74" i="61"/>
  <c r="K80" i="61"/>
  <c r="K89" i="61"/>
  <c r="K88" i="61" s="1"/>
  <c r="K97" i="61"/>
  <c r="L34" i="3"/>
  <c r="M34" i="3"/>
  <c r="N34" i="3"/>
  <c r="O34" i="3"/>
  <c r="P34" i="3"/>
  <c r="L35" i="3"/>
  <c r="M35" i="3"/>
  <c r="N35" i="3"/>
  <c r="O35" i="3"/>
  <c r="P35" i="3"/>
  <c r="L36" i="3"/>
  <c r="M36" i="3"/>
  <c r="N36" i="3"/>
  <c r="O36" i="3"/>
  <c r="P36" i="3"/>
  <c r="L38" i="3"/>
  <c r="M38" i="3"/>
  <c r="N38" i="3"/>
  <c r="O38" i="3"/>
  <c r="P38" i="3"/>
  <c r="L39" i="3"/>
  <c r="M39" i="3"/>
  <c r="N39" i="3"/>
  <c r="O39" i="3"/>
  <c r="P39" i="3"/>
  <c r="L40" i="3"/>
  <c r="M40" i="3"/>
  <c r="N40" i="3"/>
  <c r="O40" i="3"/>
  <c r="P40" i="3"/>
  <c r="L41" i="3"/>
  <c r="M41" i="3"/>
  <c r="N41" i="3"/>
  <c r="O41" i="3"/>
  <c r="P41" i="3"/>
  <c r="L42" i="3"/>
  <c r="M42" i="3"/>
  <c r="N42" i="3"/>
  <c r="O42" i="3"/>
  <c r="P42" i="3"/>
  <c r="L43" i="3"/>
  <c r="M43" i="3"/>
  <c r="N43" i="3"/>
  <c r="O43" i="3"/>
  <c r="P43" i="3"/>
  <c r="L45" i="3"/>
  <c r="M45" i="3"/>
  <c r="N45" i="3"/>
  <c r="O45" i="3"/>
  <c r="P45" i="3"/>
  <c r="L46" i="3"/>
  <c r="M46" i="3"/>
  <c r="N46" i="3"/>
  <c r="O46" i="3"/>
  <c r="P46" i="3"/>
  <c r="L47" i="3"/>
  <c r="M47" i="3"/>
  <c r="N47" i="3"/>
  <c r="O47" i="3"/>
  <c r="P47" i="3"/>
  <c r="L48" i="3"/>
  <c r="M48" i="3"/>
  <c r="N48" i="3"/>
  <c r="O48" i="3"/>
  <c r="P48" i="3"/>
  <c r="L49" i="3"/>
  <c r="M49" i="3"/>
  <c r="N49" i="3"/>
  <c r="O49" i="3"/>
  <c r="P49" i="3"/>
  <c r="L50" i="3"/>
  <c r="M50" i="3"/>
  <c r="N50" i="3"/>
  <c r="O50" i="3"/>
  <c r="P50" i="3"/>
  <c r="L52" i="3"/>
  <c r="M52" i="3"/>
  <c r="N52" i="3"/>
  <c r="O52" i="3"/>
  <c r="P52" i="3"/>
  <c r="L53" i="3"/>
  <c r="M53" i="3"/>
  <c r="N53" i="3"/>
  <c r="O53" i="3"/>
  <c r="P53" i="3"/>
  <c r="L55" i="3"/>
  <c r="M55" i="3"/>
  <c r="N55" i="3"/>
  <c r="O55" i="3"/>
  <c r="P55" i="3"/>
  <c r="L56" i="3"/>
  <c r="M56" i="3"/>
  <c r="N56" i="3"/>
  <c r="O56" i="3"/>
  <c r="P56" i="3"/>
  <c r="L58" i="3"/>
  <c r="M58" i="3"/>
  <c r="N58" i="3"/>
  <c r="O58" i="3"/>
  <c r="P58" i="3"/>
  <c r="L59" i="3"/>
  <c r="M59" i="3"/>
  <c r="N59" i="3"/>
  <c r="O59" i="3"/>
  <c r="P59" i="3"/>
  <c r="L60" i="3"/>
  <c r="M60" i="3"/>
  <c r="N60" i="3"/>
  <c r="O60" i="3"/>
  <c r="P60" i="3"/>
  <c r="L62" i="3"/>
  <c r="M62" i="3"/>
  <c r="N62" i="3"/>
  <c r="O62" i="3"/>
  <c r="P62" i="3"/>
  <c r="L63" i="3"/>
  <c r="M63" i="3"/>
  <c r="N63" i="3"/>
  <c r="O63" i="3"/>
  <c r="P63" i="3"/>
  <c r="L64" i="3"/>
  <c r="M64" i="3"/>
  <c r="N64" i="3"/>
  <c r="O64" i="3"/>
  <c r="P64" i="3"/>
  <c r="L65" i="3"/>
  <c r="M65" i="3"/>
  <c r="N65" i="3"/>
  <c r="O65" i="3"/>
  <c r="P65" i="3"/>
  <c r="L68" i="3"/>
  <c r="M68" i="3"/>
  <c r="N68" i="3"/>
  <c r="O68" i="3"/>
  <c r="P68" i="3"/>
  <c r="L70" i="3"/>
  <c r="M70" i="3"/>
  <c r="N70" i="3"/>
  <c r="O70" i="3"/>
  <c r="P70" i="3"/>
  <c r="L71" i="3"/>
  <c r="M71" i="3"/>
  <c r="N71" i="3"/>
  <c r="O71" i="3"/>
  <c r="P71" i="3"/>
  <c r="L73" i="3"/>
  <c r="M73" i="3"/>
  <c r="N73" i="3"/>
  <c r="O73" i="3"/>
  <c r="P73" i="3"/>
  <c r="L74" i="3"/>
  <c r="M74" i="3"/>
  <c r="N74" i="3"/>
  <c r="O74" i="3"/>
  <c r="P74" i="3"/>
  <c r="L76" i="3"/>
  <c r="M76" i="3"/>
  <c r="N76" i="3"/>
  <c r="O76" i="3"/>
  <c r="P76" i="3"/>
  <c r="L77" i="3"/>
  <c r="M77" i="3"/>
  <c r="N77" i="3"/>
  <c r="O77" i="3"/>
  <c r="P77" i="3"/>
  <c r="L78" i="3"/>
  <c r="M78" i="3"/>
  <c r="N78" i="3"/>
  <c r="O78" i="3"/>
  <c r="P78" i="3"/>
  <c r="L79" i="3"/>
  <c r="M79" i="3"/>
  <c r="N79" i="3"/>
  <c r="O79" i="3"/>
  <c r="P79" i="3"/>
  <c r="L80" i="3"/>
  <c r="M80" i="3"/>
  <c r="N80" i="3"/>
  <c r="O80" i="3"/>
  <c r="P80" i="3"/>
  <c r="L82" i="3"/>
  <c r="M82" i="3"/>
  <c r="N82" i="3"/>
  <c r="O82" i="3"/>
  <c r="P82" i="3"/>
  <c r="L83" i="3"/>
  <c r="M83" i="3"/>
  <c r="N83" i="3"/>
  <c r="O83" i="3"/>
  <c r="P83" i="3"/>
  <c r="L84" i="3"/>
  <c r="M84" i="3"/>
  <c r="N84" i="3"/>
  <c r="O84" i="3"/>
  <c r="P84" i="3"/>
  <c r="L85" i="3"/>
  <c r="M85" i="3"/>
  <c r="N85" i="3"/>
  <c r="O85" i="3"/>
  <c r="P85" i="3"/>
  <c r="E23" i="3"/>
  <c r="L44" i="41"/>
  <c r="M44" i="41"/>
  <c r="N44" i="41"/>
  <c r="O44" i="41"/>
  <c r="P44" i="41"/>
  <c r="L51" i="41"/>
  <c r="M51" i="41"/>
  <c r="N51" i="41"/>
  <c r="O51" i="41"/>
  <c r="P51" i="41"/>
  <c r="L54" i="41"/>
  <c r="M54" i="41"/>
  <c r="N54" i="41"/>
  <c r="O54" i="41"/>
  <c r="P54" i="41"/>
  <c r="L57" i="41"/>
  <c r="M57" i="41"/>
  <c r="N57" i="41"/>
  <c r="O57" i="41"/>
  <c r="P57" i="41"/>
  <c r="L61" i="41"/>
  <c r="M61" i="41"/>
  <c r="N61" i="41"/>
  <c r="O61" i="41"/>
  <c r="P61" i="41"/>
  <c r="L69" i="41"/>
  <c r="M69" i="41"/>
  <c r="N69" i="41"/>
  <c r="O69" i="41"/>
  <c r="P69" i="41"/>
  <c r="L72" i="41"/>
  <c r="M72" i="41"/>
  <c r="N72" i="41"/>
  <c r="O72" i="41"/>
  <c r="P72" i="41"/>
  <c r="L75" i="41"/>
  <c r="M75" i="41"/>
  <c r="N75" i="41"/>
  <c r="O75" i="41"/>
  <c r="P75" i="41"/>
  <c r="L33" i="41"/>
  <c r="L32" i="41" s="1"/>
  <c r="M33" i="41"/>
  <c r="M32" i="41"/>
  <c r="N33" i="41"/>
  <c r="N32" i="41" s="1"/>
  <c r="O33" i="41"/>
  <c r="O32" i="41"/>
  <c r="P33" i="41"/>
  <c r="P32" i="41" s="1"/>
  <c r="L37" i="78"/>
  <c r="L37" i="79"/>
  <c r="L37" i="77"/>
  <c r="J37" i="78"/>
  <c r="J37" i="79"/>
  <c r="J37" i="77"/>
  <c r="I37" i="78"/>
  <c r="I37" i="79"/>
  <c r="I37" i="77"/>
  <c r="H37" i="78"/>
  <c r="H37" i="79"/>
  <c r="H37" i="77"/>
  <c r="D37" i="78"/>
  <c r="D37" i="79"/>
  <c r="D37" i="77"/>
  <c r="D43" i="6"/>
  <c r="J49" i="5"/>
  <c r="L49" i="5"/>
  <c r="D49" i="5"/>
  <c r="L43" i="61"/>
  <c r="J43" i="61"/>
  <c r="D43" i="61"/>
  <c r="K44" i="41"/>
  <c r="D44" i="41"/>
  <c r="K50" i="3"/>
  <c r="D50" i="3"/>
  <c r="G37" i="23"/>
  <c r="H37" i="23"/>
  <c r="I37" i="23"/>
  <c r="G37" i="24"/>
  <c r="H37" i="24"/>
  <c r="I37" i="24"/>
  <c r="G37" i="25"/>
  <c r="H37" i="25"/>
  <c r="I37" i="25"/>
  <c r="G37" i="26"/>
  <c r="H37" i="26"/>
  <c r="I37" i="26"/>
  <c r="G37" i="27"/>
  <c r="H37" i="27"/>
  <c r="I37" i="27"/>
  <c r="G37" i="28"/>
  <c r="H37" i="28"/>
  <c r="I37" i="28"/>
  <c r="G37" i="29"/>
  <c r="H37" i="29"/>
  <c r="I37" i="29"/>
  <c r="G37" i="22"/>
  <c r="H37" i="22"/>
  <c r="I37" i="22"/>
  <c r="F37" i="23"/>
  <c r="F37" i="24"/>
  <c r="F37" i="25"/>
  <c r="F37" i="26"/>
  <c r="F37" i="27"/>
  <c r="F37" i="28"/>
  <c r="F37" i="29"/>
  <c r="F37" i="22"/>
  <c r="D37" i="23"/>
  <c r="D37" i="24"/>
  <c r="D37" i="25"/>
  <c r="D37" i="26"/>
  <c r="D37" i="27"/>
  <c r="D37" i="28"/>
  <c r="D37" i="29"/>
  <c r="D37" i="22"/>
  <c r="J43" i="23"/>
  <c r="J43" i="24"/>
  <c r="J43" i="25"/>
  <c r="J43" i="26"/>
  <c r="J43" i="27"/>
  <c r="J43" i="28"/>
  <c r="J43" i="29"/>
  <c r="J43" i="22"/>
  <c r="D43" i="1"/>
  <c r="E43" i="1"/>
  <c r="F43" i="1"/>
  <c r="G43" i="1"/>
  <c r="H43" i="1"/>
  <c r="I43" i="1"/>
  <c r="D15" i="15"/>
  <c r="B8" i="362" s="1"/>
  <c r="I26" i="5"/>
  <c r="D26" i="5"/>
  <c r="I22" i="61"/>
  <c r="J85" i="5"/>
  <c r="L85" i="5"/>
  <c r="J86" i="5"/>
  <c r="L86" i="5"/>
  <c r="J87" i="5"/>
  <c r="L87" i="5"/>
  <c r="J90" i="5"/>
  <c r="L90" i="5"/>
  <c r="J91" i="5"/>
  <c r="L91" i="5"/>
  <c r="J92" i="5"/>
  <c r="L92" i="5"/>
  <c r="J93" i="5"/>
  <c r="L93" i="5"/>
  <c r="J94" i="5"/>
  <c r="L94" i="5"/>
  <c r="J95" i="5"/>
  <c r="L95" i="5"/>
  <c r="J96" i="5"/>
  <c r="L96" i="5"/>
  <c r="J98" i="5"/>
  <c r="L98" i="5"/>
  <c r="D85" i="5"/>
  <c r="D86" i="5"/>
  <c r="D87" i="5"/>
  <c r="D90" i="5"/>
  <c r="D91" i="5"/>
  <c r="D92" i="5"/>
  <c r="D93" i="5"/>
  <c r="D94" i="5"/>
  <c r="D95" i="5"/>
  <c r="D96" i="5"/>
  <c r="D98" i="5"/>
  <c r="L97" i="61"/>
  <c r="J97" i="61"/>
  <c r="D97" i="61"/>
  <c r="J89" i="61"/>
  <c r="J88" i="61"/>
  <c r="L89" i="61"/>
  <c r="D89" i="61"/>
  <c r="D88" i="61"/>
  <c r="E86" i="6"/>
  <c r="E87" i="6"/>
  <c r="E88" i="6"/>
  <c r="E89" i="6"/>
  <c r="E90" i="6"/>
  <c r="E91" i="6"/>
  <c r="E92" i="6"/>
  <c r="E93" i="6"/>
  <c r="E94" i="6"/>
  <c r="D58" i="6"/>
  <c r="D61" i="6"/>
  <c r="D63" i="6"/>
  <c r="D64" i="6"/>
  <c r="D66" i="6"/>
  <c r="D67" i="6"/>
  <c r="D69" i="6"/>
  <c r="D70" i="6"/>
  <c r="D71" i="6"/>
  <c r="D72" i="6"/>
  <c r="D73" i="6"/>
  <c r="D75" i="6"/>
  <c r="D76" i="6"/>
  <c r="D77" i="6"/>
  <c r="D78" i="6"/>
  <c r="D81" i="6"/>
  <c r="D82" i="6"/>
  <c r="D83" i="6"/>
  <c r="D85" i="6"/>
  <c r="D45" i="6"/>
  <c r="D46" i="6"/>
  <c r="D48" i="6"/>
  <c r="D49" i="6"/>
  <c r="D51" i="6"/>
  <c r="D52" i="6"/>
  <c r="D53" i="6"/>
  <c r="D55" i="6"/>
  <c r="D56" i="6"/>
  <c r="D57" i="6"/>
  <c r="D27" i="6"/>
  <c r="D28" i="6"/>
  <c r="D29" i="6"/>
  <c r="D31" i="6"/>
  <c r="D32" i="6"/>
  <c r="D33" i="6"/>
  <c r="D34" i="6"/>
  <c r="D35" i="6"/>
  <c r="D36" i="6"/>
  <c r="D38" i="6"/>
  <c r="D39" i="6"/>
  <c r="D40" i="6"/>
  <c r="D41" i="6"/>
  <c r="D42" i="6"/>
  <c r="L84" i="77"/>
  <c r="J84" i="77"/>
  <c r="I84" i="77"/>
  <c r="H84" i="77"/>
  <c r="E84" i="77"/>
  <c r="D84" i="77"/>
  <c r="L80" i="77"/>
  <c r="J80" i="77"/>
  <c r="I80" i="77"/>
  <c r="H80" i="77"/>
  <c r="H79" i="77"/>
  <c r="E80" i="77"/>
  <c r="E79" i="77"/>
  <c r="D80" i="77"/>
  <c r="L74" i="77"/>
  <c r="J74" i="77"/>
  <c r="I74" i="77"/>
  <c r="H74" i="77"/>
  <c r="E74" i="77"/>
  <c r="D74" i="77"/>
  <c r="L68" i="77"/>
  <c r="J68" i="77"/>
  <c r="I68" i="77"/>
  <c r="H68" i="77"/>
  <c r="E68" i="77"/>
  <c r="D68" i="77"/>
  <c r="L65" i="77"/>
  <c r="J65" i="77"/>
  <c r="I65" i="77"/>
  <c r="H65" i="77"/>
  <c r="E65" i="77"/>
  <c r="D65" i="77"/>
  <c r="L62" i="77"/>
  <c r="L60" i="77"/>
  <c r="L59" i="77" s="1"/>
  <c r="J62" i="77"/>
  <c r="I62" i="77"/>
  <c r="H62" i="77"/>
  <c r="E62" i="77"/>
  <c r="D62" i="77"/>
  <c r="L54" i="77"/>
  <c r="J54" i="77"/>
  <c r="I54" i="77"/>
  <c r="H54" i="77"/>
  <c r="D54" i="77"/>
  <c r="L50" i="77"/>
  <c r="J50" i="77"/>
  <c r="I50" i="77"/>
  <c r="H50" i="77"/>
  <c r="E50" i="77"/>
  <c r="D50" i="77"/>
  <c r="L47" i="77"/>
  <c r="J47" i="77"/>
  <c r="I47" i="77"/>
  <c r="H47" i="77"/>
  <c r="E47" i="77"/>
  <c r="D47" i="77"/>
  <c r="L44" i="77"/>
  <c r="J44" i="77"/>
  <c r="I44" i="77"/>
  <c r="I30" i="77"/>
  <c r="H44" i="77"/>
  <c r="D44" i="77"/>
  <c r="L26" i="77"/>
  <c r="L25" i="77"/>
  <c r="J26" i="77"/>
  <c r="J25" i="77" s="1"/>
  <c r="I26" i="77"/>
  <c r="I25" i="77"/>
  <c r="H26" i="77"/>
  <c r="E22" i="77"/>
  <c r="D26" i="77"/>
  <c r="D25" i="77"/>
  <c r="L84" i="78"/>
  <c r="J84" i="78"/>
  <c r="I84" i="78"/>
  <c r="H84" i="78"/>
  <c r="E84" i="78"/>
  <c r="D84" i="78"/>
  <c r="L80" i="78"/>
  <c r="L79" i="78"/>
  <c r="J80" i="78"/>
  <c r="J79" i="78"/>
  <c r="I80" i="78"/>
  <c r="I79" i="78"/>
  <c r="H80" i="78"/>
  <c r="H79" i="78"/>
  <c r="E80" i="78"/>
  <c r="E79" i="78"/>
  <c r="D80" i="78"/>
  <c r="D79" i="78"/>
  <c r="L74" i="78"/>
  <c r="J74" i="78"/>
  <c r="I74" i="78"/>
  <c r="H74" i="78"/>
  <c r="E74" i="78"/>
  <c r="D74" i="78"/>
  <c r="L68" i="78"/>
  <c r="J68" i="78"/>
  <c r="I68" i="78"/>
  <c r="H68" i="78"/>
  <c r="E68" i="78"/>
  <c r="D68" i="78"/>
  <c r="L65" i="78"/>
  <c r="J65" i="78"/>
  <c r="I65" i="78"/>
  <c r="H65" i="78"/>
  <c r="E65" i="78"/>
  <c r="D65" i="78"/>
  <c r="L62" i="78"/>
  <c r="J62" i="78"/>
  <c r="J60" i="78"/>
  <c r="J59" i="78" s="1"/>
  <c r="I62" i="78"/>
  <c r="I60" i="78"/>
  <c r="I59" i="78" s="1"/>
  <c r="H62" i="78"/>
  <c r="E62" i="78"/>
  <c r="D62" i="78"/>
  <c r="L54" i="78"/>
  <c r="J54" i="78"/>
  <c r="I54" i="78"/>
  <c r="H54" i="78"/>
  <c r="D54" i="78"/>
  <c r="L50" i="78"/>
  <c r="J50" i="78"/>
  <c r="I50" i="78"/>
  <c r="H50" i="78"/>
  <c r="E50" i="78"/>
  <c r="D50" i="78"/>
  <c r="L47" i="78"/>
  <c r="J47" i="78"/>
  <c r="I47" i="78"/>
  <c r="H47" i="78"/>
  <c r="E47" i="78"/>
  <c r="D47" i="78"/>
  <c r="L44" i="78"/>
  <c r="J44" i="78"/>
  <c r="J30" i="78"/>
  <c r="I44" i="78"/>
  <c r="H44" i="78"/>
  <c r="H30" i="78"/>
  <c r="D44" i="78"/>
  <c r="D30" i="78" s="1"/>
  <c r="L26" i="78"/>
  <c r="L25" i="78"/>
  <c r="J26" i="78"/>
  <c r="J25" i="78" s="1"/>
  <c r="I26" i="78"/>
  <c r="I25" i="78"/>
  <c r="H26" i="78"/>
  <c r="H25" i="78" s="1"/>
  <c r="E22" i="78"/>
  <c r="D26" i="78"/>
  <c r="D25" i="78" s="1"/>
  <c r="L84" i="79"/>
  <c r="J84" i="79"/>
  <c r="I84" i="79"/>
  <c r="H84" i="79"/>
  <c r="E84" i="79"/>
  <c r="D84" i="79"/>
  <c r="L80" i="79"/>
  <c r="L79" i="79"/>
  <c r="J80" i="79"/>
  <c r="I80" i="79"/>
  <c r="I79" i="79"/>
  <c r="H80" i="79"/>
  <c r="E80" i="79"/>
  <c r="E79" i="79"/>
  <c r="D80" i="79"/>
  <c r="L74" i="79"/>
  <c r="J74" i="79"/>
  <c r="I74" i="79"/>
  <c r="H74" i="79"/>
  <c r="E74" i="79"/>
  <c r="D74" i="79"/>
  <c r="L68" i="79"/>
  <c r="J68" i="79"/>
  <c r="I68" i="79"/>
  <c r="H68" i="79"/>
  <c r="E68" i="79"/>
  <c r="D68" i="79"/>
  <c r="L65" i="79"/>
  <c r="J65" i="79"/>
  <c r="I65" i="79"/>
  <c r="H65" i="79"/>
  <c r="E65" i="79"/>
  <c r="D65" i="79"/>
  <c r="L62" i="79"/>
  <c r="J62" i="79"/>
  <c r="I62" i="79"/>
  <c r="I60" i="79"/>
  <c r="I59" i="79" s="1"/>
  <c r="H62" i="79"/>
  <c r="E62" i="79"/>
  <c r="E60" i="79"/>
  <c r="E59" i="79" s="1"/>
  <c r="D62" i="79"/>
  <c r="L54" i="79"/>
  <c r="J54" i="79"/>
  <c r="I54" i="79"/>
  <c r="H54" i="79"/>
  <c r="D54" i="79"/>
  <c r="L50" i="79"/>
  <c r="J50" i="79"/>
  <c r="I50" i="79"/>
  <c r="H50" i="79"/>
  <c r="E50" i="79"/>
  <c r="D50" i="79"/>
  <c r="L47" i="79"/>
  <c r="J47" i="79"/>
  <c r="I47" i="79"/>
  <c r="H47" i="79"/>
  <c r="E47" i="79"/>
  <c r="D47" i="79"/>
  <c r="L44" i="79"/>
  <c r="J44" i="79"/>
  <c r="I44" i="79"/>
  <c r="H44" i="79"/>
  <c r="D44" i="79"/>
  <c r="L26" i="79"/>
  <c r="L25" i="79"/>
  <c r="J26" i="79"/>
  <c r="I26" i="79"/>
  <c r="I25" i="79" s="1"/>
  <c r="H26" i="79"/>
  <c r="H25" i="79" s="1"/>
  <c r="E22" i="79"/>
  <c r="D26" i="79"/>
  <c r="D25" i="79"/>
  <c r="J33" i="5"/>
  <c r="L33" i="5"/>
  <c r="J34" i="5"/>
  <c r="L34" i="5"/>
  <c r="J35" i="5"/>
  <c r="L35" i="5"/>
  <c r="J37" i="5"/>
  <c r="L37" i="5"/>
  <c r="J38" i="5"/>
  <c r="L38" i="5"/>
  <c r="J39" i="5"/>
  <c r="L39" i="5"/>
  <c r="J40" i="5"/>
  <c r="L40" i="5"/>
  <c r="J41" i="5"/>
  <c r="L41" i="5"/>
  <c r="J42" i="5"/>
  <c r="L42" i="5"/>
  <c r="J44" i="5"/>
  <c r="L44" i="5"/>
  <c r="J45" i="5"/>
  <c r="L45" i="5"/>
  <c r="J46" i="5"/>
  <c r="L46" i="5"/>
  <c r="J47" i="5"/>
  <c r="L47" i="5"/>
  <c r="J48" i="5"/>
  <c r="L48" i="5"/>
  <c r="J51" i="5"/>
  <c r="L51" i="5"/>
  <c r="J52" i="5"/>
  <c r="L52" i="5"/>
  <c r="J54" i="5"/>
  <c r="L54" i="5"/>
  <c r="J55" i="5"/>
  <c r="L55" i="5"/>
  <c r="J57" i="5"/>
  <c r="L57" i="5"/>
  <c r="J58" i="5"/>
  <c r="L58" i="5"/>
  <c r="J59" i="5"/>
  <c r="L59" i="5"/>
  <c r="J61" i="5"/>
  <c r="L61" i="5"/>
  <c r="J62" i="5"/>
  <c r="L62" i="5"/>
  <c r="J63" i="5"/>
  <c r="L63" i="5"/>
  <c r="J64" i="5"/>
  <c r="L64" i="5"/>
  <c r="J67" i="5"/>
  <c r="L67" i="5"/>
  <c r="J69" i="5"/>
  <c r="L69" i="5"/>
  <c r="J70" i="5"/>
  <c r="L70" i="5"/>
  <c r="J72" i="5"/>
  <c r="L72" i="5"/>
  <c r="J73" i="5"/>
  <c r="L73" i="5"/>
  <c r="J75" i="5"/>
  <c r="L75" i="5"/>
  <c r="J76" i="5"/>
  <c r="L76" i="5"/>
  <c r="J77" i="5"/>
  <c r="L77" i="5"/>
  <c r="J78" i="5"/>
  <c r="L78" i="5"/>
  <c r="J79" i="5"/>
  <c r="L79" i="5"/>
  <c r="J81" i="5"/>
  <c r="L81" i="5"/>
  <c r="J82" i="5"/>
  <c r="L82" i="5"/>
  <c r="J83" i="5"/>
  <c r="L83" i="5"/>
  <c r="J84" i="5"/>
  <c r="L84" i="5"/>
  <c r="D33" i="5"/>
  <c r="D34" i="5"/>
  <c r="D35" i="5"/>
  <c r="D37" i="5"/>
  <c r="D38" i="5"/>
  <c r="D39" i="5"/>
  <c r="D40" i="5"/>
  <c r="D41" i="5"/>
  <c r="D42" i="5"/>
  <c r="D44" i="5"/>
  <c r="D45" i="5"/>
  <c r="D46" i="5"/>
  <c r="D47" i="5"/>
  <c r="D48" i="5"/>
  <c r="D51" i="5"/>
  <c r="D52" i="5"/>
  <c r="D54" i="5"/>
  <c r="D55" i="5"/>
  <c r="D57" i="5"/>
  <c r="D58" i="5"/>
  <c r="D59" i="5"/>
  <c r="D61" i="5"/>
  <c r="D62" i="5"/>
  <c r="D63" i="5"/>
  <c r="D64" i="5"/>
  <c r="D67" i="5"/>
  <c r="D69" i="5"/>
  <c r="D70" i="5"/>
  <c r="D72" i="5"/>
  <c r="D73" i="5"/>
  <c r="D75" i="5"/>
  <c r="D76" i="5"/>
  <c r="D77" i="5"/>
  <c r="D78" i="5"/>
  <c r="D79" i="5"/>
  <c r="D81" i="5"/>
  <c r="D82" i="5"/>
  <c r="D83" i="5"/>
  <c r="D84" i="5"/>
  <c r="I23" i="5"/>
  <c r="I24" i="5"/>
  <c r="I25" i="5"/>
  <c r="E22" i="5"/>
  <c r="G22" i="5"/>
  <c r="D23" i="5"/>
  <c r="D24" i="5"/>
  <c r="D25" i="5"/>
  <c r="D27" i="5"/>
  <c r="L80" i="61"/>
  <c r="J80" i="61"/>
  <c r="D80" i="61"/>
  <c r="L74" i="61"/>
  <c r="J74" i="61"/>
  <c r="D74" i="61"/>
  <c r="L71" i="61"/>
  <c r="J71" i="61"/>
  <c r="D71" i="61"/>
  <c r="L68" i="61"/>
  <c r="J68" i="61"/>
  <c r="D68" i="61"/>
  <c r="L60" i="61"/>
  <c r="J60" i="61"/>
  <c r="D60" i="61"/>
  <c r="L56" i="61"/>
  <c r="J56" i="61"/>
  <c r="D56" i="61"/>
  <c r="L53" i="61"/>
  <c r="J53" i="61"/>
  <c r="D53" i="61"/>
  <c r="L50" i="61"/>
  <c r="L36" i="61"/>
  <c r="J50" i="61"/>
  <c r="D50" i="61"/>
  <c r="L32" i="61"/>
  <c r="L31" i="61"/>
  <c r="J32" i="61"/>
  <c r="J31" i="61" s="1"/>
  <c r="D32" i="61"/>
  <c r="D31" i="61"/>
  <c r="H22" i="61"/>
  <c r="K34" i="3"/>
  <c r="K35" i="3"/>
  <c r="K36" i="3"/>
  <c r="K38" i="3"/>
  <c r="K39" i="3"/>
  <c r="K40" i="3"/>
  <c r="K41" i="3"/>
  <c r="K42" i="3"/>
  <c r="K43" i="3"/>
  <c r="K45" i="3"/>
  <c r="K46" i="3"/>
  <c r="K47" i="3"/>
  <c r="K48" i="3"/>
  <c r="K49" i="3"/>
  <c r="K52" i="3"/>
  <c r="K53" i="3"/>
  <c r="K55" i="3"/>
  <c r="K56" i="3"/>
  <c r="K58" i="3"/>
  <c r="K59" i="3"/>
  <c r="K60" i="3"/>
  <c r="K62" i="3"/>
  <c r="K63" i="3"/>
  <c r="K64" i="3"/>
  <c r="K65" i="3"/>
  <c r="K68" i="3"/>
  <c r="K70" i="3"/>
  <c r="K71" i="3"/>
  <c r="K73" i="3"/>
  <c r="K74" i="3"/>
  <c r="K76" i="3"/>
  <c r="K77" i="3"/>
  <c r="K78" i="3"/>
  <c r="K79" i="3"/>
  <c r="K80" i="3"/>
  <c r="K82" i="3"/>
  <c r="K83" i="3"/>
  <c r="K84" i="3"/>
  <c r="K85" i="3"/>
  <c r="I24" i="3"/>
  <c r="J24" i="3"/>
  <c r="I25" i="3"/>
  <c r="J25" i="3"/>
  <c r="I26" i="3"/>
  <c r="J26" i="3"/>
  <c r="I27" i="3"/>
  <c r="J27" i="3"/>
  <c r="D23" i="360"/>
  <c r="F23" i="3"/>
  <c r="G23" i="3"/>
  <c r="H23" i="3"/>
  <c r="D24" i="3"/>
  <c r="D25" i="3"/>
  <c r="D26" i="3"/>
  <c r="D27" i="3"/>
  <c r="D28" i="3"/>
  <c r="D34" i="3"/>
  <c r="D35" i="3"/>
  <c r="D36" i="3"/>
  <c r="D38" i="3"/>
  <c r="D39" i="3"/>
  <c r="D40" i="3"/>
  <c r="D41" i="3"/>
  <c r="D42" i="3"/>
  <c r="D43" i="3"/>
  <c r="D45" i="3"/>
  <c r="D46" i="3"/>
  <c r="D47" i="3"/>
  <c r="D48" i="3"/>
  <c r="D49" i="3"/>
  <c r="D52" i="3"/>
  <c r="D53" i="3"/>
  <c r="D55" i="3"/>
  <c r="D56" i="3"/>
  <c r="D58" i="3"/>
  <c r="D59" i="3"/>
  <c r="D60" i="3"/>
  <c r="D62" i="3"/>
  <c r="D63" i="3"/>
  <c r="D64" i="3"/>
  <c r="D65" i="3"/>
  <c r="D68" i="3"/>
  <c r="D70" i="3"/>
  <c r="D71" i="3"/>
  <c r="D73" i="3"/>
  <c r="D74" i="3"/>
  <c r="D76" i="3"/>
  <c r="D77" i="3"/>
  <c r="D78" i="3"/>
  <c r="D79" i="3"/>
  <c r="D80" i="3"/>
  <c r="D82" i="3"/>
  <c r="D83" i="3"/>
  <c r="D84" i="3"/>
  <c r="D85" i="3"/>
  <c r="K75" i="41"/>
  <c r="D75" i="41"/>
  <c r="K72" i="41"/>
  <c r="D72" i="41"/>
  <c r="K69" i="41"/>
  <c r="D69" i="41"/>
  <c r="K61" i="41"/>
  <c r="D61" i="41"/>
  <c r="K57" i="41"/>
  <c r="D57" i="41"/>
  <c r="K54" i="41"/>
  <c r="D54" i="41"/>
  <c r="K51" i="41"/>
  <c r="D51" i="41"/>
  <c r="D37" i="41"/>
  <c r="K33" i="41"/>
  <c r="D33" i="41"/>
  <c r="D32" i="41"/>
  <c r="J23" i="41"/>
  <c r="I23" i="41"/>
  <c r="D23" i="41"/>
  <c r="F87" i="1"/>
  <c r="G87" i="1"/>
  <c r="H87" i="1"/>
  <c r="I87" i="1"/>
  <c r="D87" i="1"/>
  <c r="G96" i="349"/>
  <c r="E86" i="1"/>
  <c r="E87" i="1"/>
  <c r="E24" i="1"/>
  <c r="E25" i="1"/>
  <c r="D27" i="1"/>
  <c r="E27" i="1"/>
  <c r="F27" i="1"/>
  <c r="G27" i="1"/>
  <c r="H27" i="1"/>
  <c r="I27" i="1"/>
  <c r="D28" i="1"/>
  <c r="E28" i="1"/>
  <c r="F28" i="1"/>
  <c r="G28" i="1"/>
  <c r="H28" i="1"/>
  <c r="I28" i="1"/>
  <c r="D29" i="1"/>
  <c r="E29" i="1"/>
  <c r="F29" i="1"/>
  <c r="G29" i="1"/>
  <c r="H29" i="1"/>
  <c r="I29" i="1"/>
  <c r="E30" i="1"/>
  <c r="D31" i="1"/>
  <c r="E31" i="1"/>
  <c r="F31" i="1"/>
  <c r="G31" i="1"/>
  <c r="H31" i="1"/>
  <c r="I31" i="1"/>
  <c r="D32" i="1"/>
  <c r="E32" i="1"/>
  <c r="F32" i="1"/>
  <c r="G32" i="1"/>
  <c r="H32" i="1"/>
  <c r="I32" i="1"/>
  <c r="D33" i="1"/>
  <c r="E33" i="1"/>
  <c r="F33" i="1"/>
  <c r="G33" i="1"/>
  <c r="H33" i="1"/>
  <c r="I33" i="1"/>
  <c r="D34" i="1"/>
  <c r="E34" i="1"/>
  <c r="F34" i="1"/>
  <c r="G34" i="1"/>
  <c r="H34" i="1"/>
  <c r="I34" i="1"/>
  <c r="D35" i="1"/>
  <c r="E35" i="1"/>
  <c r="F35" i="1"/>
  <c r="G35" i="1"/>
  <c r="H35" i="1"/>
  <c r="I35" i="1"/>
  <c r="D36" i="1"/>
  <c r="E36" i="1"/>
  <c r="F36" i="1"/>
  <c r="G36" i="1"/>
  <c r="H36" i="1"/>
  <c r="I36" i="1"/>
  <c r="E37" i="1"/>
  <c r="D38" i="1"/>
  <c r="E38" i="1"/>
  <c r="F38" i="1"/>
  <c r="G38" i="1"/>
  <c r="H38" i="1"/>
  <c r="I38" i="1"/>
  <c r="D39" i="1"/>
  <c r="E39" i="1"/>
  <c r="F39" i="1"/>
  <c r="G39" i="1"/>
  <c r="H39" i="1"/>
  <c r="I39" i="1"/>
  <c r="D40" i="1"/>
  <c r="E40" i="1"/>
  <c r="F40" i="1"/>
  <c r="G40" i="1"/>
  <c r="H40" i="1"/>
  <c r="I40" i="1"/>
  <c r="D41" i="1"/>
  <c r="E41" i="1"/>
  <c r="F41" i="1"/>
  <c r="G41" i="1"/>
  <c r="H41" i="1"/>
  <c r="I41" i="1"/>
  <c r="D42" i="1"/>
  <c r="E42" i="1"/>
  <c r="F42" i="1"/>
  <c r="G42" i="1"/>
  <c r="H42" i="1"/>
  <c r="I42" i="1"/>
  <c r="E44" i="1"/>
  <c r="D45" i="1"/>
  <c r="E45" i="1"/>
  <c r="F45" i="1"/>
  <c r="G45" i="1"/>
  <c r="H45" i="1"/>
  <c r="I45" i="1"/>
  <c r="D46" i="1"/>
  <c r="E46" i="1"/>
  <c r="F46" i="1"/>
  <c r="G46" i="1"/>
  <c r="H46" i="1"/>
  <c r="I46" i="1"/>
  <c r="D48" i="1"/>
  <c r="E48" i="1"/>
  <c r="F48" i="1"/>
  <c r="G48" i="1"/>
  <c r="H48" i="1"/>
  <c r="I48" i="1"/>
  <c r="D49" i="1"/>
  <c r="E49" i="1"/>
  <c r="F49" i="1"/>
  <c r="G49" i="1"/>
  <c r="H49" i="1"/>
  <c r="I49" i="1"/>
  <c r="D51" i="1"/>
  <c r="E51" i="1"/>
  <c r="F51" i="1"/>
  <c r="G51" i="1"/>
  <c r="H51" i="1"/>
  <c r="I51" i="1"/>
  <c r="D52" i="1"/>
  <c r="E52" i="1"/>
  <c r="F52" i="1"/>
  <c r="G52" i="1"/>
  <c r="H52" i="1"/>
  <c r="I52" i="1"/>
  <c r="D53" i="1"/>
  <c r="E53" i="1"/>
  <c r="F53" i="1"/>
  <c r="G53" i="1"/>
  <c r="H53" i="1"/>
  <c r="I53" i="1"/>
  <c r="E54" i="1"/>
  <c r="D55" i="1"/>
  <c r="E55" i="1"/>
  <c r="F55" i="1"/>
  <c r="G55" i="1"/>
  <c r="H55" i="1"/>
  <c r="I55" i="1"/>
  <c r="D56" i="1"/>
  <c r="E56" i="1"/>
  <c r="F56" i="1"/>
  <c r="G56" i="1"/>
  <c r="H56" i="1"/>
  <c r="I56" i="1"/>
  <c r="D57" i="1"/>
  <c r="E57" i="1"/>
  <c r="F57" i="1"/>
  <c r="G57" i="1"/>
  <c r="H57" i="1"/>
  <c r="I57" i="1"/>
  <c r="D58" i="1"/>
  <c r="G95" i="349"/>
  <c r="E58" i="1"/>
  <c r="F58" i="1"/>
  <c r="G58" i="1"/>
  <c r="H58" i="1"/>
  <c r="I58" i="1"/>
  <c r="D61" i="1"/>
  <c r="E61" i="1"/>
  <c r="F61" i="1"/>
  <c r="G61" i="1"/>
  <c r="H61" i="1"/>
  <c r="I61" i="1"/>
  <c r="D63" i="1"/>
  <c r="E63" i="1"/>
  <c r="F63" i="1"/>
  <c r="G63" i="1"/>
  <c r="H63" i="1"/>
  <c r="I63" i="1"/>
  <c r="D64" i="1"/>
  <c r="E64" i="1"/>
  <c r="F64" i="1"/>
  <c r="G64" i="1"/>
  <c r="H64" i="1"/>
  <c r="I64" i="1"/>
  <c r="D66" i="1"/>
  <c r="E66" i="1"/>
  <c r="F66" i="1"/>
  <c r="G66" i="1"/>
  <c r="H66" i="1"/>
  <c r="I66" i="1"/>
  <c r="D67" i="1"/>
  <c r="E67" i="1"/>
  <c r="F67" i="1"/>
  <c r="G67" i="1"/>
  <c r="H67" i="1"/>
  <c r="I67" i="1"/>
  <c r="D69" i="1"/>
  <c r="E69" i="1"/>
  <c r="F69" i="1"/>
  <c r="G69" i="1"/>
  <c r="H69" i="1"/>
  <c r="I69" i="1"/>
  <c r="D70" i="1"/>
  <c r="E70" i="1"/>
  <c r="F70" i="1"/>
  <c r="G70" i="1"/>
  <c r="H70" i="1"/>
  <c r="I70" i="1"/>
  <c r="D71" i="1"/>
  <c r="E71" i="1"/>
  <c r="F71" i="1"/>
  <c r="G71" i="1"/>
  <c r="H71" i="1"/>
  <c r="I71" i="1"/>
  <c r="D72" i="1"/>
  <c r="E72" i="1"/>
  <c r="F72" i="1"/>
  <c r="G72" i="1"/>
  <c r="H72" i="1"/>
  <c r="I72" i="1"/>
  <c r="D73" i="1"/>
  <c r="E73" i="1"/>
  <c r="F73" i="1"/>
  <c r="G73" i="1"/>
  <c r="H73" i="1"/>
  <c r="I73" i="1"/>
  <c r="D75" i="1"/>
  <c r="E75" i="1"/>
  <c r="F75" i="1"/>
  <c r="G75" i="1"/>
  <c r="H75" i="1"/>
  <c r="I75" i="1"/>
  <c r="D76" i="1"/>
  <c r="E76" i="1"/>
  <c r="F76" i="1"/>
  <c r="G76" i="1"/>
  <c r="H76" i="1"/>
  <c r="I76" i="1"/>
  <c r="D77" i="1"/>
  <c r="E77" i="1"/>
  <c r="F77" i="1"/>
  <c r="G77" i="1"/>
  <c r="H77" i="1"/>
  <c r="I77" i="1"/>
  <c r="D78" i="1"/>
  <c r="E78" i="1"/>
  <c r="F78" i="1"/>
  <c r="G78" i="1"/>
  <c r="H78" i="1"/>
  <c r="I78" i="1"/>
  <c r="D81" i="1"/>
  <c r="E81" i="1"/>
  <c r="F81" i="1"/>
  <c r="G81" i="1"/>
  <c r="H81" i="1"/>
  <c r="I81" i="1"/>
  <c r="D82" i="1"/>
  <c r="E82" i="1"/>
  <c r="F82" i="1"/>
  <c r="G82" i="1"/>
  <c r="H82" i="1"/>
  <c r="I82" i="1"/>
  <c r="D83" i="1"/>
  <c r="E83" i="1"/>
  <c r="F83" i="1"/>
  <c r="G83" i="1"/>
  <c r="H83" i="1"/>
  <c r="I83" i="1"/>
  <c r="D85" i="1"/>
  <c r="E85" i="1"/>
  <c r="F85" i="1"/>
  <c r="G85" i="1"/>
  <c r="H85" i="1"/>
  <c r="I85" i="1"/>
  <c r="J87" i="22"/>
  <c r="J85" i="22"/>
  <c r="I84" i="22"/>
  <c r="H84" i="22"/>
  <c r="G84" i="22"/>
  <c r="F84" i="22"/>
  <c r="E84" i="22"/>
  <c r="D84" i="22"/>
  <c r="J83" i="22"/>
  <c r="J82" i="22"/>
  <c r="J81" i="22"/>
  <c r="I80" i="22"/>
  <c r="I79" i="22" s="1"/>
  <c r="H80" i="22"/>
  <c r="H79" i="22" s="1"/>
  <c r="G80" i="22"/>
  <c r="G79" i="22" s="1"/>
  <c r="F80" i="22"/>
  <c r="F79" i="22" s="1"/>
  <c r="E80" i="22"/>
  <c r="E79" i="22" s="1"/>
  <c r="D80" i="22"/>
  <c r="J78" i="22"/>
  <c r="J77" i="22"/>
  <c r="J76" i="22"/>
  <c r="J75" i="22"/>
  <c r="I74" i="22"/>
  <c r="H74" i="22"/>
  <c r="G74" i="22"/>
  <c r="F74" i="22"/>
  <c r="E74" i="22"/>
  <c r="D74" i="22"/>
  <c r="J73" i="22"/>
  <c r="J72" i="22"/>
  <c r="J71" i="22"/>
  <c r="J70" i="22"/>
  <c r="J69" i="22"/>
  <c r="I68" i="22"/>
  <c r="H68" i="22"/>
  <c r="G68" i="22"/>
  <c r="F68" i="22"/>
  <c r="E68" i="22"/>
  <c r="D68" i="22"/>
  <c r="J67" i="22"/>
  <c r="J66" i="22"/>
  <c r="I65" i="22"/>
  <c r="H65" i="22"/>
  <c r="G65" i="22"/>
  <c r="F65" i="22"/>
  <c r="E65" i="22"/>
  <c r="D65" i="22"/>
  <c r="J64" i="22"/>
  <c r="J63" i="22"/>
  <c r="I62" i="22"/>
  <c r="I60" i="22"/>
  <c r="H62" i="22"/>
  <c r="H60" i="22" s="1"/>
  <c r="G62" i="22"/>
  <c r="F62" i="22"/>
  <c r="F60" i="22"/>
  <c r="E62" i="22"/>
  <c r="D62" i="22"/>
  <c r="J61" i="22"/>
  <c r="J58" i="22"/>
  <c r="J57" i="22"/>
  <c r="J56" i="22"/>
  <c r="J55" i="22"/>
  <c r="I54" i="22"/>
  <c r="H54" i="22"/>
  <c r="G54" i="22"/>
  <c r="F54" i="22"/>
  <c r="D54" i="22"/>
  <c r="J53" i="22"/>
  <c r="J52" i="22"/>
  <c r="J51" i="22"/>
  <c r="I50" i="22"/>
  <c r="H50" i="22"/>
  <c r="G50" i="22"/>
  <c r="F50" i="22"/>
  <c r="E50" i="22"/>
  <c r="D50" i="22"/>
  <c r="J49" i="22"/>
  <c r="J48" i="22"/>
  <c r="I47" i="22"/>
  <c r="H47" i="22"/>
  <c r="G47" i="22"/>
  <c r="F47" i="22"/>
  <c r="E47" i="22"/>
  <c r="D47" i="22"/>
  <c r="J46" i="22"/>
  <c r="J45" i="22"/>
  <c r="I44" i="22"/>
  <c r="I30" i="22" s="1"/>
  <c r="H44" i="22"/>
  <c r="H30" i="22"/>
  <c r="G44" i="22"/>
  <c r="G30" i="22" s="1"/>
  <c r="F44" i="22"/>
  <c r="D44" i="22"/>
  <c r="J42" i="22"/>
  <c r="J41" i="22"/>
  <c r="J40" i="22"/>
  <c r="J39" i="22"/>
  <c r="J38" i="22"/>
  <c r="J36" i="22"/>
  <c r="J35" i="22"/>
  <c r="J34" i="22"/>
  <c r="J33" i="22"/>
  <c r="J32" i="22"/>
  <c r="J31" i="22"/>
  <c r="J29" i="22"/>
  <c r="J28" i="22"/>
  <c r="J27" i="22"/>
  <c r="I26" i="22"/>
  <c r="I25" i="22"/>
  <c r="H26" i="22"/>
  <c r="H25" i="22" s="1"/>
  <c r="G26" i="22"/>
  <c r="F26" i="22"/>
  <c r="E23" i="22"/>
  <c r="D26" i="22"/>
  <c r="D25" i="22"/>
  <c r="J87" i="23"/>
  <c r="J85" i="23"/>
  <c r="I84" i="23"/>
  <c r="H84" i="23"/>
  <c r="G84" i="23"/>
  <c r="F84" i="23"/>
  <c r="E84" i="23"/>
  <c r="D84" i="23"/>
  <c r="J83" i="23"/>
  <c r="J82" i="23"/>
  <c r="J81" i="23"/>
  <c r="I80" i="23"/>
  <c r="H80" i="23"/>
  <c r="H79" i="23"/>
  <c r="G80" i="23"/>
  <c r="G79" i="23"/>
  <c r="F80" i="23"/>
  <c r="E80" i="23"/>
  <c r="E79" i="23" s="1"/>
  <c r="D80" i="23"/>
  <c r="D79" i="23" s="1"/>
  <c r="I79" i="23"/>
  <c r="J78" i="23"/>
  <c r="J77" i="23"/>
  <c r="J76" i="23"/>
  <c r="J75" i="23"/>
  <c r="I74" i="23"/>
  <c r="H74" i="23"/>
  <c r="G74" i="23"/>
  <c r="F74" i="23"/>
  <c r="E74" i="23"/>
  <c r="D74" i="23"/>
  <c r="J73" i="23"/>
  <c r="J72" i="23"/>
  <c r="J71" i="23"/>
  <c r="J70" i="23"/>
  <c r="J69" i="23"/>
  <c r="I68" i="23"/>
  <c r="H68" i="23"/>
  <c r="G68" i="23"/>
  <c r="F68" i="23"/>
  <c r="E68" i="23"/>
  <c r="D68" i="23"/>
  <c r="J67" i="23"/>
  <c r="J66" i="23"/>
  <c r="I65" i="23"/>
  <c r="H65" i="23"/>
  <c r="G65" i="23"/>
  <c r="F65" i="23"/>
  <c r="E65" i="23"/>
  <c r="D65" i="23"/>
  <c r="J64" i="23"/>
  <c r="J63" i="23"/>
  <c r="I62" i="23"/>
  <c r="H62" i="23"/>
  <c r="H60" i="23"/>
  <c r="G62" i="23"/>
  <c r="F62" i="23"/>
  <c r="E62" i="23"/>
  <c r="E60" i="23"/>
  <c r="D62" i="23"/>
  <c r="J61" i="23"/>
  <c r="J58" i="23"/>
  <c r="J57" i="23"/>
  <c r="J56" i="23"/>
  <c r="J55" i="23"/>
  <c r="I54" i="23"/>
  <c r="H54" i="23"/>
  <c r="G54" i="23"/>
  <c r="F54" i="23"/>
  <c r="D54" i="23"/>
  <c r="J53" i="23"/>
  <c r="J52" i="23"/>
  <c r="J51" i="23"/>
  <c r="I50" i="23"/>
  <c r="H50" i="23"/>
  <c r="G50" i="23"/>
  <c r="F50" i="23"/>
  <c r="E50" i="23"/>
  <c r="D50" i="23"/>
  <c r="J49" i="23"/>
  <c r="J48" i="23"/>
  <c r="I47" i="23"/>
  <c r="H47" i="23"/>
  <c r="G47" i="23"/>
  <c r="F47" i="23"/>
  <c r="E47" i="23"/>
  <c r="D47" i="23"/>
  <c r="J46" i="23"/>
  <c r="J45" i="23"/>
  <c r="I44" i="23"/>
  <c r="I30" i="23"/>
  <c r="H44" i="23"/>
  <c r="H30" i="23" s="1"/>
  <c r="G44" i="23"/>
  <c r="G30" i="23"/>
  <c r="F44" i="23"/>
  <c r="D44" i="23"/>
  <c r="J42" i="23"/>
  <c r="J41" i="23"/>
  <c r="J40" i="23"/>
  <c r="J39" i="23"/>
  <c r="J38" i="23"/>
  <c r="J36" i="23"/>
  <c r="J35" i="23"/>
  <c r="J34" i="23"/>
  <c r="J33" i="23"/>
  <c r="J32" i="23"/>
  <c r="J31" i="23"/>
  <c r="J29" i="23"/>
  <c r="J28" i="23"/>
  <c r="J27" i="23"/>
  <c r="I26" i="23"/>
  <c r="I25" i="23" s="1"/>
  <c r="H26" i="23"/>
  <c r="H25" i="23"/>
  <c r="G26" i="23"/>
  <c r="G25" i="23" s="1"/>
  <c r="F26" i="23"/>
  <c r="F25" i="23"/>
  <c r="E23" i="23"/>
  <c r="D26" i="23"/>
  <c r="D25" i="23" s="1"/>
  <c r="J87" i="24"/>
  <c r="J85" i="24"/>
  <c r="I84" i="24"/>
  <c r="H84" i="24"/>
  <c r="G84" i="24"/>
  <c r="F84" i="24"/>
  <c r="E84" i="24"/>
  <c r="D84" i="24"/>
  <c r="J83" i="24"/>
  <c r="J82" i="24"/>
  <c r="J81" i="24"/>
  <c r="I80" i="24"/>
  <c r="H80" i="24"/>
  <c r="H79" i="24" s="1"/>
  <c r="G80" i="24"/>
  <c r="G79" i="24" s="1"/>
  <c r="F80" i="24"/>
  <c r="E80" i="24"/>
  <c r="E79" i="24" s="1"/>
  <c r="D80" i="24"/>
  <c r="D79" i="24"/>
  <c r="I79" i="24"/>
  <c r="J78" i="24"/>
  <c r="J77" i="24"/>
  <c r="J76" i="24"/>
  <c r="J75" i="24"/>
  <c r="I74" i="24"/>
  <c r="H74" i="24"/>
  <c r="G74" i="24"/>
  <c r="F74" i="24"/>
  <c r="E74" i="24"/>
  <c r="D74" i="24"/>
  <c r="J73" i="24"/>
  <c r="J72" i="24"/>
  <c r="J71" i="24"/>
  <c r="J70" i="24"/>
  <c r="J69" i="24"/>
  <c r="I68" i="24"/>
  <c r="H68" i="24"/>
  <c r="G68" i="24"/>
  <c r="F68" i="24"/>
  <c r="E68" i="24"/>
  <c r="D68" i="24"/>
  <c r="J67" i="24"/>
  <c r="J66" i="24"/>
  <c r="I65" i="24"/>
  <c r="H65" i="24"/>
  <c r="G65" i="24"/>
  <c r="F65" i="24"/>
  <c r="E65" i="24"/>
  <c r="D65" i="24"/>
  <c r="J64" i="24"/>
  <c r="J63" i="24"/>
  <c r="I62" i="24"/>
  <c r="I60" i="24" s="1"/>
  <c r="H62" i="24"/>
  <c r="H60" i="24"/>
  <c r="G62" i="24"/>
  <c r="F62" i="24"/>
  <c r="F60" i="24" s="1"/>
  <c r="E62" i="24"/>
  <c r="E60" i="24" s="1"/>
  <c r="D62" i="24"/>
  <c r="J61" i="24"/>
  <c r="J58" i="24"/>
  <c r="J57" i="24"/>
  <c r="J56" i="24"/>
  <c r="J55" i="24"/>
  <c r="I54" i="24"/>
  <c r="H54" i="24"/>
  <c r="G54" i="24"/>
  <c r="F54" i="24"/>
  <c r="D54" i="24"/>
  <c r="J53" i="24"/>
  <c r="J52" i="24"/>
  <c r="J51" i="24"/>
  <c r="I50" i="24"/>
  <c r="H50" i="24"/>
  <c r="G50" i="24"/>
  <c r="F50" i="24"/>
  <c r="E50" i="24"/>
  <c r="D50" i="24"/>
  <c r="J49" i="24"/>
  <c r="J48" i="24"/>
  <c r="I47" i="24"/>
  <c r="H47" i="24"/>
  <c r="G47" i="24"/>
  <c r="F47" i="24"/>
  <c r="E47" i="24"/>
  <c r="D47" i="24"/>
  <c r="J46" i="24"/>
  <c r="J45" i="24"/>
  <c r="I44" i="24"/>
  <c r="I30" i="24" s="1"/>
  <c r="H44" i="24"/>
  <c r="H30" i="24" s="1"/>
  <c r="G44" i="24"/>
  <c r="G30" i="24" s="1"/>
  <c r="F44" i="24"/>
  <c r="F30" i="24" s="1"/>
  <c r="D44" i="24"/>
  <c r="J42" i="24"/>
  <c r="J41" i="24"/>
  <c r="J40" i="24"/>
  <c r="J39" i="24"/>
  <c r="J38" i="24"/>
  <c r="J36" i="24"/>
  <c r="J35" i="24"/>
  <c r="J34" i="24"/>
  <c r="J33" i="24"/>
  <c r="J32" i="24"/>
  <c r="J31" i="24"/>
  <c r="J29" i="24"/>
  <c r="J28" i="24"/>
  <c r="J27" i="24"/>
  <c r="I26" i="24"/>
  <c r="I25" i="24"/>
  <c r="H26" i="24"/>
  <c r="H25" i="24" s="1"/>
  <c r="G26" i="24"/>
  <c r="G25" i="24"/>
  <c r="F26" i="24"/>
  <c r="E23" i="24"/>
  <c r="D26" i="24"/>
  <c r="J87" i="25"/>
  <c r="J85" i="25"/>
  <c r="I84" i="25"/>
  <c r="H84" i="25"/>
  <c r="G84" i="25"/>
  <c r="F84" i="25"/>
  <c r="E84" i="25"/>
  <c r="D84" i="25"/>
  <c r="J83" i="25"/>
  <c r="J82" i="25"/>
  <c r="J81" i="25"/>
  <c r="I80" i="25"/>
  <c r="H80" i="25"/>
  <c r="H79" i="25" s="1"/>
  <c r="G80" i="25"/>
  <c r="G79" i="25" s="1"/>
  <c r="F80" i="25"/>
  <c r="E80" i="25"/>
  <c r="E79" i="25" s="1"/>
  <c r="D80" i="25"/>
  <c r="D79" i="25"/>
  <c r="I79" i="25"/>
  <c r="J78" i="25"/>
  <c r="J77" i="25"/>
  <c r="J76" i="25"/>
  <c r="J75" i="25"/>
  <c r="I74" i="25"/>
  <c r="H74" i="25"/>
  <c r="G74" i="25"/>
  <c r="F74" i="25"/>
  <c r="E74" i="25"/>
  <c r="D74" i="25"/>
  <c r="J73" i="25"/>
  <c r="J72" i="25"/>
  <c r="J71" i="25"/>
  <c r="J70" i="25"/>
  <c r="J69" i="25"/>
  <c r="I68" i="25"/>
  <c r="H68" i="25"/>
  <c r="G68" i="25"/>
  <c r="F68" i="25"/>
  <c r="E68" i="25"/>
  <c r="D68" i="25"/>
  <c r="J67" i="25"/>
  <c r="J66" i="25"/>
  <c r="I65" i="25"/>
  <c r="H65" i="25"/>
  <c r="G65" i="25"/>
  <c r="F65" i="25"/>
  <c r="E65" i="25"/>
  <c r="D65" i="25"/>
  <c r="J64" i="25"/>
  <c r="J63" i="25"/>
  <c r="I62" i="25"/>
  <c r="I60" i="25" s="1"/>
  <c r="H62" i="25"/>
  <c r="H60" i="25"/>
  <c r="G62" i="25"/>
  <c r="G60" i="25" s="1"/>
  <c r="F62" i="25"/>
  <c r="E62" i="25"/>
  <c r="D62" i="25"/>
  <c r="J61" i="25"/>
  <c r="J58" i="25"/>
  <c r="J57" i="25"/>
  <c r="J56" i="25"/>
  <c r="J55" i="25"/>
  <c r="I54" i="25"/>
  <c r="H54" i="25"/>
  <c r="G54" i="25"/>
  <c r="F54" i="25"/>
  <c r="D54" i="25"/>
  <c r="J53" i="25"/>
  <c r="J52" i="25"/>
  <c r="J51" i="25"/>
  <c r="I50" i="25"/>
  <c r="H50" i="25"/>
  <c r="G50" i="25"/>
  <c r="F50" i="25"/>
  <c r="E50" i="25"/>
  <c r="D50" i="25"/>
  <c r="J49" i="25"/>
  <c r="J48" i="25"/>
  <c r="I47" i="25"/>
  <c r="H47" i="25"/>
  <c r="G47" i="25"/>
  <c r="F47" i="25"/>
  <c r="E47" i="25"/>
  <c r="D47" i="25"/>
  <c r="J46" i="25"/>
  <c r="J45" i="25"/>
  <c r="I44" i="25"/>
  <c r="I30" i="25"/>
  <c r="H44" i="25"/>
  <c r="H30" i="25" s="1"/>
  <c r="G44" i="25"/>
  <c r="F44" i="25"/>
  <c r="F30" i="25" s="1"/>
  <c r="D44" i="25"/>
  <c r="J42" i="25"/>
  <c r="J41" i="25"/>
  <c r="J40" i="25"/>
  <c r="J39" i="25"/>
  <c r="J38" i="25"/>
  <c r="J36" i="25"/>
  <c r="J35" i="25"/>
  <c r="J34" i="25"/>
  <c r="J33" i="25"/>
  <c r="J32" i="25"/>
  <c r="J31" i="25"/>
  <c r="J29" i="25"/>
  <c r="J28" i="25"/>
  <c r="J27" i="25"/>
  <c r="I26" i="25"/>
  <c r="H26" i="25"/>
  <c r="G26" i="25"/>
  <c r="G25" i="25"/>
  <c r="F26" i="25"/>
  <c r="E23" i="25"/>
  <c r="D26" i="25"/>
  <c r="D25" i="25"/>
  <c r="J87" i="26"/>
  <c r="J85" i="26"/>
  <c r="I84" i="26"/>
  <c r="H84" i="26"/>
  <c r="G84" i="26"/>
  <c r="F84" i="26"/>
  <c r="E84" i="26"/>
  <c r="D84" i="26"/>
  <c r="J83" i="26"/>
  <c r="J82" i="26"/>
  <c r="J81" i="26"/>
  <c r="I80" i="26"/>
  <c r="H80" i="26"/>
  <c r="H79" i="26" s="1"/>
  <c r="G80" i="26"/>
  <c r="G79" i="26"/>
  <c r="F80" i="26"/>
  <c r="F79" i="26" s="1"/>
  <c r="E80" i="26"/>
  <c r="E79" i="26"/>
  <c r="D80" i="26"/>
  <c r="D79" i="26" s="1"/>
  <c r="J78" i="26"/>
  <c r="J77" i="26"/>
  <c r="J76" i="26"/>
  <c r="J75" i="26"/>
  <c r="I74" i="26"/>
  <c r="H74" i="26"/>
  <c r="G74" i="26"/>
  <c r="F74" i="26"/>
  <c r="E74" i="26"/>
  <c r="D74" i="26"/>
  <c r="J73" i="26"/>
  <c r="J72" i="26"/>
  <c r="J71" i="26"/>
  <c r="J70" i="26"/>
  <c r="J69" i="26"/>
  <c r="I68" i="26"/>
  <c r="H68" i="26"/>
  <c r="G68" i="26"/>
  <c r="F68" i="26"/>
  <c r="E68" i="26"/>
  <c r="D68" i="26"/>
  <c r="J67" i="26"/>
  <c r="J66" i="26"/>
  <c r="I65" i="26"/>
  <c r="H65" i="26"/>
  <c r="G65" i="26"/>
  <c r="F65" i="26"/>
  <c r="E65" i="26"/>
  <c r="D65" i="26"/>
  <c r="J64" i="26"/>
  <c r="J63" i="26"/>
  <c r="I62" i="26"/>
  <c r="I60" i="26"/>
  <c r="H62" i="26"/>
  <c r="H60" i="26" s="1"/>
  <c r="G62" i="26"/>
  <c r="G60" i="26"/>
  <c r="F62" i="26"/>
  <c r="F60" i="26" s="1"/>
  <c r="F59" i="26" s="1"/>
  <c r="E62" i="26"/>
  <c r="D62" i="26"/>
  <c r="J61" i="26"/>
  <c r="J58" i="26"/>
  <c r="J57" i="26"/>
  <c r="J56" i="26"/>
  <c r="J55" i="26"/>
  <c r="I54" i="26"/>
  <c r="H54" i="26"/>
  <c r="G54" i="26"/>
  <c r="F54" i="26"/>
  <c r="D54" i="26"/>
  <c r="J53" i="26"/>
  <c r="J52" i="26"/>
  <c r="J51" i="26"/>
  <c r="I50" i="26"/>
  <c r="H50" i="26"/>
  <c r="G50" i="26"/>
  <c r="F50" i="26"/>
  <c r="E50" i="26"/>
  <c r="D50" i="26"/>
  <c r="J49" i="26"/>
  <c r="J48" i="26"/>
  <c r="I47" i="26"/>
  <c r="H47" i="26"/>
  <c r="G47" i="26"/>
  <c r="F47" i="26"/>
  <c r="E47" i="26"/>
  <c r="D47" i="26"/>
  <c r="J46" i="26"/>
  <c r="J45" i="26"/>
  <c r="I44" i="26"/>
  <c r="H44" i="26"/>
  <c r="H30" i="26" s="1"/>
  <c r="G44" i="26"/>
  <c r="F44" i="26"/>
  <c r="D44" i="26"/>
  <c r="D30" i="26" s="1"/>
  <c r="J42" i="26"/>
  <c r="J41" i="26"/>
  <c r="J40" i="26"/>
  <c r="J39" i="26"/>
  <c r="J38" i="26"/>
  <c r="J36" i="26"/>
  <c r="J35" i="26"/>
  <c r="J34" i="26"/>
  <c r="J33" i="26"/>
  <c r="J32" i="26"/>
  <c r="J31" i="26"/>
  <c r="J29" i="26"/>
  <c r="J28" i="26"/>
  <c r="J27" i="26"/>
  <c r="I26" i="26"/>
  <c r="I25" i="26" s="1"/>
  <c r="H26" i="26"/>
  <c r="H25" i="26" s="1"/>
  <c r="G26" i="26"/>
  <c r="G25" i="26" s="1"/>
  <c r="F26" i="26"/>
  <c r="E23" i="26"/>
  <c r="D26" i="26"/>
  <c r="D25" i="26" s="1"/>
  <c r="J87" i="27"/>
  <c r="J85" i="27"/>
  <c r="I84" i="27"/>
  <c r="H84" i="27"/>
  <c r="G84" i="27"/>
  <c r="F84" i="27"/>
  <c r="E84" i="27"/>
  <c r="D84" i="27"/>
  <c r="J83" i="27"/>
  <c r="J82" i="27"/>
  <c r="J81" i="27"/>
  <c r="I80" i="27"/>
  <c r="I79" i="27" s="1"/>
  <c r="H80" i="27"/>
  <c r="H79" i="27"/>
  <c r="G80" i="27"/>
  <c r="G79" i="27" s="1"/>
  <c r="F80" i="27"/>
  <c r="F79" i="27"/>
  <c r="E80" i="27"/>
  <c r="E79" i="27" s="1"/>
  <c r="D80" i="27"/>
  <c r="D79" i="27"/>
  <c r="J78" i="27"/>
  <c r="J77" i="27"/>
  <c r="J76" i="27"/>
  <c r="J75" i="27"/>
  <c r="I74" i="27"/>
  <c r="H74" i="27"/>
  <c r="G74" i="27"/>
  <c r="F74" i="27"/>
  <c r="E74" i="27"/>
  <c r="D74" i="27"/>
  <c r="J73" i="27"/>
  <c r="J72" i="27"/>
  <c r="J71" i="27"/>
  <c r="J70" i="27"/>
  <c r="J69" i="27"/>
  <c r="I68" i="27"/>
  <c r="H68" i="27"/>
  <c r="G68" i="27"/>
  <c r="F68" i="27"/>
  <c r="E68" i="27"/>
  <c r="D68" i="27"/>
  <c r="J67" i="27"/>
  <c r="J66" i="27"/>
  <c r="I65" i="27"/>
  <c r="H65" i="27"/>
  <c r="G65" i="27"/>
  <c r="F65" i="27"/>
  <c r="E65" i="27"/>
  <c r="D65" i="27"/>
  <c r="J64" i="27"/>
  <c r="J63" i="27"/>
  <c r="I62" i="27"/>
  <c r="I60" i="27"/>
  <c r="I59" i="27" s="1"/>
  <c r="H62" i="27"/>
  <c r="H60" i="27"/>
  <c r="G62" i="27"/>
  <c r="G60" i="27" s="1"/>
  <c r="G59" i="27" s="1"/>
  <c r="F62" i="27"/>
  <c r="F60" i="27"/>
  <c r="E62" i="27"/>
  <c r="E60" i="27" s="1"/>
  <c r="D62" i="27"/>
  <c r="J61" i="27"/>
  <c r="J58" i="27"/>
  <c r="J57" i="27"/>
  <c r="J56" i="27"/>
  <c r="J55" i="27"/>
  <c r="I54" i="27"/>
  <c r="H54" i="27"/>
  <c r="G54" i="27"/>
  <c r="F54" i="27"/>
  <c r="D54" i="27"/>
  <c r="J53" i="27"/>
  <c r="J52" i="27"/>
  <c r="J51" i="27"/>
  <c r="I50" i="27"/>
  <c r="H50" i="27"/>
  <c r="G50" i="27"/>
  <c r="F50" i="27"/>
  <c r="E50" i="27"/>
  <c r="D50" i="27"/>
  <c r="J49" i="27"/>
  <c r="J48" i="27"/>
  <c r="I47" i="27"/>
  <c r="H47" i="27"/>
  <c r="G47" i="27"/>
  <c r="F47" i="27"/>
  <c r="E47" i="27"/>
  <c r="D47" i="27"/>
  <c r="J46" i="27"/>
  <c r="J45" i="27"/>
  <c r="I44" i="27"/>
  <c r="I30" i="27" s="1"/>
  <c r="H44" i="27"/>
  <c r="G44" i="27"/>
  <c r="G30" i="27" s="1"/>
  <c r="F44" i="27"/>
  <c r="D44" i="27"/>
  <c r="D30" i="27"/>
  <c r="J42" i="27"/>
  <c r="J41" i="27"/>
  <c r="J40" i="27"/>
  <c r="J39" i="27"/>
  <c r="J38" i="27"/>
  <c r="J36" i="27"/>
  <c r="J35" i="27"/>
  <c r="J34" i="27"/>
  <c r="J33" i="27"/>
  <c r="J32" i="27"/>
  <c r="J31" i="27"/>
  <c r="J29" i="27"/>
  <c r="J28" i="27"/>
  <c r="J27" i="27"/>
  <c r="I26" i="27"/>
  <c r="I25" i="27"/>
  <c r="H26" i="27"/>
  <c r="H25" i="27" s="1"/>
  <c r="G26" i="27"/>
  <c r="G25" i="27"/>
  <c r="F26" i="27"/>
  <c r="F25" i="27" s="1"/>
  <c r="E23" i="27"/>
  <c r="D26" i="27"/>
  <c r="D25" i="27" s="1"/>
  <c r="J87" i="28"/>
  <c r="J85" i="28"/>
  <c r="I84" i="28"/>
  <c r="H84" i="28"/>
  <c r="G84" i="28"/>
  <c r="F84" i="28"/>
  <c r="E84" i="28"/>
  <c r="D84" i="28"/>
  <c r="J83" i="28"/>
  <c r="J82" i="28"/>
  <c r="J81" i="28"/>
  <c r="I80" i="28"/>
  <c r="I79" i="28" s="1"/>
  <c r="H80" i="28"/>
  <c r="H79" i="28"/>
  <c r="G80" i="28"/>
  <c r="G79" i="28" s="1"/>
  <c r="F80" i="28"/>
  <c r="E80" i="28"/>
  <c r="E79" i="28" s="1"/>
  <c r="D80" i="28"/>
  <c r="D79" i="28"/>
  <c r="J78" i="28"/>
  <c r="J77" i="28"/>
  <c r="J76" i="28"/>
  <c r="J75" i="28"/>
  <c r="I74" i="28"/>
  <c r="H74" i="28"/>
  <c r="G74" i="28"/>
  <c r="F74" i="28"/>
  <c r="E74" i="28"/>
  <c r="D74" i="28"/>
  <c r="J73" i="28"/>
  <c r="J72" i="28"/>
  <c r="J71" i="28"/>
  <c r="J70" i="28"/>
  <c r="J69" i="28"/>
  <c r="I68" i="28"/>
  <c r="H68" i="28"/>
  <c r="G68" i="28"/>
  <c r="F68" i="28"/>
  <c r="E68" i="28"/>
  <c r="D68" i="28"/>
  <c r="J67" i="28"/>
  <c r="J66" i="28"/>
  <c r="I65" i="28"/>
  <c r="H65" i="28"/>
  <c r="G65" i="28"/>
  <c r="F65" i="28"/>
  <c r="E65" i="28"/>
  <c r="D65" i="28"/>
  <c r="J64" i="28"/>
  <c r="J63" i="28"/>
  <c r="I62" i="28"/>
  <c r="I60" i="28" s="1"/>
  <c r="H62" i="28"/>
  <c r="H60" i="28" s="1"/>
  <c r="G62" i="28"/>
  <c r="F62" i="28"/>
  <c r="F60" i="28"/>
  <c r="E62" i="28"/>
  <c r="D62" i="28"/>
  <c r="D60" i="28" s="1"/>
  <c r="J61" i="28"/>
  <c r="J58" i="28"/>
  <c r="J57" i="28"/>
  <c r="J56" i="28"/>
  <c r="J55" i="28"/>
  <c r="I54" i="28"/>
  <c r="H54" i="28"/>
  <c r="G54" i="28"/>
  <c r="F54" i="28"/>
  <c r="D54" i="28"/>
  <c r="J53" i="28"/>
  <c r="J52" i="28"/>
  <c r="J51" i="28"/>
  <c r="I50" i="28"/>
  <c r="H50" i="28"/>
  <c r="G50" i="28"/>
  <c r="F50" i="28"/>
  <c r="E50" i="28"/>
  <c r="D50" i="28"/>
  <c r="J49" i="28"/>
  <c r="J48" i="28"/>
  <c r="I47" i="28"/>
  <c r="H47" i="28"/>
  <c r="G47" i="28"/>
  <c r="F47" i="28"/>
  <c r="E47" i="28"/>
  <c r="D47" i="28"/>
  <c r="J46" i="28"/>
  <c r="J45" i="28"/>
  <c r="I44" i="28"/>
  <c r="I30" i="28"/>
  <c r="H44" i="28"/>
  <c r="H30" i="28"/>
  <c r="G44" i="28"/>
  <c r="G30" i="28"/>
  <c r="F44" i="28"/>
  <c r="D44" i="28"/>
  <c r="D30" i="28" s="1"/>
  <c r="J42" i="28"/>
  <c r="J41" i="28"/>
  <c r="J40" i="28"/>
  <c r="J39" i="28"/>
  <c r="J38" i="28"/>
  <c r="J36" i="28"/>
  <c r="J35" i="28"/>
  <c r="J34" i="28"/>
  <c r="J33" i="28"/>
  <c r="J32" i="28"/>
  <c r="J31" i="28"/>
  <c r="J29" i="28"/>
  <c r="J28" i="28"/>
  <c r="J27" i="28"/>
  <c r="I26" i="28"/>
  <c r="I25" i="28" s="1"/>
  <c r="H26" i="28"/>
  <c r="H25" i="28" s="1"/>
  <c r="G26" i="28"/>
  <c r="G25" i="28" s="1"/>
  <c r="F26" i="28"/>
  <c r="F25" i="28" s="1"/>
  <c r="E23" i="28"/>
  <c r="D26" i="28"/>
  <c r="D25" i="28"/>
  <c r="J87" i="29"/>
  <c r="J85" i="29"/>
  <c r="I84" i="29"/>
  <c r="H84" i="29"/>
  <c r="G84" i="29"/>
  <c r="F84" i="29"/>
  <c r="E84" i="29"/>
  <c r="D84" i="29"/>
  <c r="J83" i="29"/>
  <c r="J82" i="29"/>
  <c r="J81" i="29"/>
  <c r="I80" i="29"/>
  <c r="I79" i="29" s="1"/>
  <c r="H80" i="29"/>
  <c r="H79" i="29" s="1"/>
  <c r="G80" i="29"/>
  <c r="G79" i="29" s="1"/>
  <c r="F80" i="29"/>
  <c r="F79" i="29" s="1"/>
  <c r="E80" i="29"/>
  <c r="E79" i="29" s="1"/>
  <c r="D80" i="29"/>
  <c r="D79" i="29" s="1"/>
  <c r="J78" i="29"/>
  <c r="J77" i="29"/>
  <c r="J76" i="29"/>
  <c r="J75" i="29"/>
  <c r="I74" i="29"/>
  <c r="H74" i="29"/>
  <c r="G74" i="29"/>
  <c r="F74" i="29"/>
  <c r="E74" i="29"/>
  <c r="D74" i="29"/>
  <c r="J73" i="29"/>
  <c r="J72" i="29"/>
  <c r="J71" i="29"/>
  <c r="J70" i="29"/>
  <c r="J69" i="29"/>
  <c r="I68" i="29"/>
  <c r="H68" i="29"/>
  <c r="G68" i="29"/>
  <c r="F68" i="29"/>
  <c r="E68" i="29"/>
  <c r="D68" i="29"/>
  <c r="J67" i="29"/>
  <c r="J66" i="29"/>
  <c r="I65" i="29"/>
  <c r="H65" i="29"/>
  <c r="G65" i="29"/>
  <c r="F65" i="29"/>
  <c r="E65" i="29"/>
  <c r="D65" i="29"/>
  <c r="J64" i="29"/>
  <c r="J63" i="29"/>
  <c r="I62" i="29"/>
  <c r="I60" i="29"/>
  <c r="H62" i="29"/>
  <c r="H60" i="29"/>
  <c r="G62" i="29"/>
  <c r="F62" i="29"/>
  <c r="E62" i="29"/>
  <c r="D62" i="29"/>
  <c r="J61" i="29"/>
  <c r="J58" i="29"/>
  <c r="J57" i="29"/>
  <c r="J56" i="29"/>
  <c r="J55" i="29"/>
  <c r="I54" i="29"/>
  <c r="H54" i="29"/>
  <c r="G54" i="29"/>
  <c r="F54" i="29"/>
  <c r="D54" i="29"/>
  <c r="J53" i="29"/>
  <c r="J52" i="29"/>
  <c r="J51" i="29"/>
  <c r="I50" i="29"/>
  <c r="H50" i="29"/>
  <c r="G50" i="29"/>
  <c r="F50" i="29"/>
  <c r="E50" i="29"/>
  <c r="D50" i="29"/>
  <c r="J49" i="29"/>
  <c r="J48" i="29"/>
  <c r="I47" i="29"/>
  <c r="H47" i="29"/>
  <c r="G47" i="29"/>
  <c r="F47" i="29"/>
  <c r="E47" i="29"/>
  <c r="D47" i="29"/>
  <c r="J46" i="29"/>
  <c r="J45" i="29"/>
  <c r="I44" i="29"/>
  <c r="I30" i="29" s="1"/>
  <c r="H44" i="29"/>
  <c r="G44" i="29"/>
  <c r="F44" i="29"/>
  <c r="D44" i="29"/>
  <c r="J42" i="29"/>
  <c r="J41" i="29"/>
  <c r="J40" i="29"/>
  <c r="J39" i="29"/>
  <c r="J38" i="29"/>
  <c r="J36" i="29"/>
  <c r="J35" i="29"/>
  <c r="J34" i="29"/>
  <c r="J33" i="29"/>
  <c r="J32" i="29"/>
  <c r="J31" i="29"/>
  <c r="J29" i="29"/>
  <c r="J28" i="29"/>
  <c r="J27" i="29"/>
  <c r="I26" i="29"/>
  <c r="I25" i="29" s="1"/>
  <c r="H26" i="29"/>
  <c r="H25" i="29" s="1"/>
  <c r="G26" i="29"/>
  <c r="G25" i="29" s="1"/>
  <c r="F26" i="29"/>
  <c r="E23" i="29"/>
  <c r="D26" i="29"/>
  <c r="D25" i="29" s="1"/>
  <c r="A100" i="77"/>
  <c r="A100" i="78"/>
  <c r="A100" i="79"/>
  <c r="A100" i="6"/>
  <c r="A98" i="77"/>
  <c r="A98" i="78"/>
  <c r="A98" i="79"/>
  <c r="A98" i="6"/>
  <c r="E14" i="77"/>
  <c r="E14" i="78"/>
  <c r="E14" i="79"/>
  <c r="E14" i="6"/>
  <c r="A103" i="61"/>
  <c r="A103" i="5"/>
  <c r="A101" i="61"/>
  <c r="A101" i="5"/>
  <c r="E14" i="61"/>
  <c r="E14" i="5"/>
  <c r="A104" i="41"/>
  <c r="A104" i="3"/>
  <c r="A102" i="41"/>
  <c r="A102" i="3"/>
  <c r="G14" i="41"/>
  <c r="G14" i="3"/>
  <c r="A103" i="22"/>
  <c r="A103" i="23"/>
  <c r="A103" i="24"/>
  <c r="A103" i="25"/>
  <c r="A103" i="26"/>
  <c r="A103" i="27"/>
  <c r="A103" i="28"/>
  <c r="A103" i="29"/>
  <c r="A103" i="1"/>
  <c r="A101" i="22"/>
  <c r="A101" i="23"/>
  <c r="A101" i="24"/>
  <c r="A101" i="25"/>
  <c r="A101" i="26"/>
  <c r="A101" i="27"/>
  <c r="A101" i="28"/>
  <c r="A101" i="29"/>
  <c r="A101" i="1"/>
  <c r="E14" i="22"/>
  <c r="E14" i="23"/>
  <c r="E14" i="24"/>
  <c r="E14" i="25"/>
  <c r="E14" i="26"/>
  <c r="E14" i="27"/>
  <c r="E14" i="28"/>
  <c r="E14" i="29"/>
  <c r="E14" i="1"/>
  <c r="J5" i="77"/>
  <c r="J5" i="78"/>
  <c r="J5" i="79"/>
  <c r="J5" i="6"/>
  <c r="I5" i="77"/>
  <c r="I5" i="78"/>
  <c r="I5" i="79"/>
  <c r="I5" i="6"/>
  <c r="A5" i="77"/>
  <c r="A5" i="78"/>
  <c r="A5" i="79"/>
  <c r="A5" i="6"/>
  <c r="E5" i="61"/>
  <c r="E5" i="5"/>
  <c r="D5" i="61"/>
  <c r="D5" i="5"/>
  <c r="A5" i="61"/>
  <c r="A5" i="5"/>
  <c r="N4" i="41"/>
  <c r="N4" i="3"/>
  <c r="K4" i="41"/>
  <c r="K4" i="3"/>
  <c r="A4" i="41"/>
  <c r="A4" i="3"/>
  <c r="H5" i="22"/>
  <c r="H5" i="23"/>
  <c r="H5" i="24"/>
  <c r="H5" i="25"/>
  <c r="H5" i="26"/>
  <c r="H5" i="27"/>
  <c r="H5" i="28"/>
  <c r="H5" i="29"/>
  <c r="H5" i="1"/>
  <c r="A5" i="22"/>
  <c r="A5" i="23"/>
  <c r="A5" i="24"/>
  <c r="A5" i="25"/>
  <c r="A5" i="26"/>
  <c r="A5" i="27"/>
  <c r="A5" i="28"/>
  <c r="A5" i="29"/>
  <c r="A5" i="1"/>
  <c r="G5" i="22"/>
  <c r="G5" i="23"/>
  <c r="G5" i="24"/>
  <c r="G5" i="25"/>
  <c r="G5" i="26"/>
  <c r="G5" i="27"/>
  <c r="G5" i="28"/>
  <c r="G5" i="29"/>
  <c r="G5" i="1"/>
  <c r="D12" i="22"/>
  <c r="E12" i="22" s="1"/>
  <c r="E13" i="22"/>
  <c r="A6" i="61"/>
  <c r="A6" i="77"/>
  <c r="B9" i="1"/>
  <c r="J9" i="1"/>
  <c r="B10" i="1"/>
  <c r="J10" i="1"/>
  <c r="J11" i="1"/>
  <c r="D12" i="1"/>
  <c r="E12" i="1"/>
  <c r="D14" i="1"/>
  <c r="G101" i="1"/>
  <c r="G103" i="1"/>
  <c r="A104" i="1"/>
  <c r="B9" i="22"/>
  <c r="J9" i="22"/>
  <c r="B10" i="22"/>
  <c r="J10" i="22"/>
  <c r="J11" i="22"/>
  <c r="D14" i="22"/>
  <c r="G101" i="22"/>
  <c r="G103" i="22"/>
  <c r="A104" i="22"/>
  <c r="B9" i="23"/>
  <c r="J9" i="23"/>
  <c r="B10" i="23"/>
  <c r="J10" i="23"/>
  <c r="J11" i="23"/>
  <c r="D12" i="23"/>
  <c r="E12" i="23"/>
  <c r="E13" i="23"/>
  <c r="D14" i="23"/>
  <c r="G101" i="23"/>
  <c r="G103" i="23"/>
  <c r="A104" i="23"/>
  <c r="B9" i="24"/>
  <c r="J9" i="24"/>
  <c r="B10" i="24"/>
  <c r="J10" i="24"/>
  <c r="J11" i="24"/>
  <c r="D12" i="24"/>
  <c r="E12" i="24"/>
  <c r="E13" i="24"/>
  <c r="D14" i="24"/>
  <c r="G101" i="24"/>
  <c r="G103" i="24"/>
  <c r="A104" i="24"/>
  <c r="B9" i="25"/>
  <c r="J9" i="25"/>
  <c r="B10" i="25"/>
  <c r="J10" i="25"/>
  <c r="J11" i="25"/>
  <c r="D12" i="25"/>
  <c r="E12" i="25"/>
  <c r="E13" i="25"/>
  <c r="D14" i="25"/>
  <c r="G101" i="25"/>
  <c r="G103" i="25"/>
  <c r="A104" i="25"/>
  <c r="B9" i="26"/>
  <c r="J9" i="26"/>
  <c r="B10" i="26"/>
  <c r="J10" i="26"/>
  <c r="J11" i="26"/>
  <c r="D12" i="26"/>
  <c r="E12" i="26"/>
  <c r="E13" i="26"/>
  <c r="D14" i="26"/>
  <c r="G101" i="26"/>
  <c r="G103" i="26"/>
  <c r="A104" i="26"/>
  <c r="B9" i="27"/>
  <c r="J9" i="27"/>
  <c r="B10" i="27"/>
  <c r="J10" i="27"/>
  <c r="J11" i="27"/>
  <c r="D12" i="27"/>
  <c r="E12" i="27"/>
  <c r="E13" i="27"/>
  <c r="D14" i="27"/>
  <c r="G101" i="27"/>
  <c r="G103" i="27"/>
  <c r="A104" i="27"/>
  <c r="B9" i="28"/>
  <c r="J9" i="28"/>
  <c r="B10" i="28"/>
  <c r="J10" i="28"/>
  <c r="J11" i="28"/>
  <c r="D12" i="28"/>
  <c r="E12" i="28"/>
  <c r="E13" i="28"/>
  <c r="D14" i="28"/>
  <c r="G101" i="28"/>
  <c r="G103" i="28"/>
  <c r="A104" i="28"/>
  <c r="B9" i="29"/>
  <c r="J9" i="29"/>
  <c r="B10" i="29"/>
  <c r="J10" i="29"/>
  <c r="J11" i="29"/>
  <c r="D12" i="29"/>
  <c r="E12" i="29"/>
  <c r="E13" i="29"/>
  <c r="D14" i="29"/>
  <c r="G101" i="29"/>
  <c r="G103" i="29"/>
  <c r="A104" i="29"/>
  <c r="B9" i="3"/>
  <c r="M9" i="3"/>
  <c r="Q9" i="3"/>
  <c r="B10" i="3"/>
  <c r="M10" i="3"/>
  <c r="Q10" i="3"/>
  <c r="A11" i="3"/>
  <c r="M11" i="3"/>
  <c r="Q11" i="3"/>
  <c r="E12" i="3"/>
  <c r="G12" i="3"/>
  <c r="E14" i="3"/>
  <c r="H102" i="3"/>
  <c r="H104" i="3"/>
  <c r="A105" i="3"/>
  <c r="B9" i="41"/>
  <c r="M9" i="41"/>
  <c r="Q9" i="41"/>
  <c r="B10" i="41"/>
  <c r="M10" i="41"/>
  <c r="Q10" i="41"/>
  <c r="A11" i="41"/>
  <c r="M11" i="41"/>
  <c r="Q11" i="41"/>
  <c r="E12" i="41"/>
  <c r="G12" i="41"/>
  <c r="E14" i="41"/>
  <c r="H102" i="41"/>
  <c r="H104" i="41"/>
  <c r="A105" i="41"/>
  <c r="B9" i="5"/>
  <c r="K9" i="5"/>
  <c r="M9" i="5"/>
  <c r="B10" i="5"/>
  <c r="K10" i="5"/>
  <c r="M10" i="5"/>
  <c r="K11" i="5"/>
  <c r="M11" i="5"/>
  <c r="D12" i="5"/>
  <c r="E12" i="5"/>
  <c r="D14" i="5"/>
  <c r="E101" i="5"/>
  <c r="E103" i="5"/>
  <c r="A105" i="5"/>
  <c r="B9" i="61"/>
  <c r="K9" i="61"/>
  <c r="M9" i="61"/>
  <c r="B10" i="61"/>
  <c r="K10" i="61"/>
  <c r="M10" i="61"/>
  <c r="K11" i="61"/>
  <c r="M11" i="61"/>
  <c r="D12" i="61"/>
  <c r="E12" i="61"/>
  <c r="E13" i="61"/>
  <c r="D14" i="61"/>
  <c r="E101" i="61"/>
  <c r="E103" i="61"/>
  <c r="A105" i="61"/>
  <c r="B9" i="6"/>
  <c r="K9" i="6"/>
  <c r="M9" i="6"/>
  <c r="B10" i="6"/>
  <c r="K10" i="6"/>
  <c r="M10" i="6"/>
  <c r="K11" i="6"/>
  <c r="M11" i="6"/>
  <c r="D12" i="6"/>
  <c r="E12" i="6" s="1"/>
  <c r="D14" i="6"/>
  <c r="G98" i="6"/>
  <c r="G100" i="6"/>
  <c r="A102" i="6"/>
  <c r="B9" i="77"/>
  <c r="K9" i="77"/>
  <c r="M9" i="77"/>
  <c r="B10" i="77"/>
  <c r="K10" i="77"/>
  <c r="M10" i="77"/>
  <c r="K11" i="77"/>
  <c r="M11" i="77"/>
  <c r="D12" i="77"/>
  <c r="E12" i="77"/>
  <c r="E13" i="77"/>
  <c r="D14" i="77"/>
  <c r="G98" i="77"/>
  <c r="G100" i="77"/>
  <c r="A102" i="77"/>
  <c r="B9" i="78"/>
  <c r="K9" i="78"/>
  <c r="M9" i="78"/>
  <c r="B10" i="78"/>
  <c r="K10" i="78"/>
  <c r="M10" i="78"/>
  <c r="K11" i="78"/>
  <c r="M11" i="78"/>
  <c r="D12" i="78"/>
  <c r="E12" i="78"/>
  <c r="E13" i="78"/>
  <c r="D14" i="78"/>
  <c r="G98" i="78"/>
  <c r="G100" i="78"/>
  <c r="A102" i="78"/>
  <c r="B9" i="79"/>
  <c r="K9" i="79"/>
  <c r="M9" i="79"/>
  <c r="B10" i="79"/>
  <c r="K10" i="79"/>
  <c r="M10" i="79"/>
  <c r="K11" i="79"/>
  <c r="M11" i="79"/>
  <c r="D12" i="79"/>
  <c r="E12" i="79"/>
  <c r="E13" i="79"/>
  <c r="D14" i="79"/>
  <c r="G98" i="79"/>
  <c r="G100" i="79"/>
  <c r="A102" i="79"/>
  <c r="D88" i="3"/>
  <c r="N88" i="3"/>
  <c r="P88" i="3"/>
  <c r="K88" i="3"/>
  <c r="O88" i="3"/>
  <c r="D44" i="3"/>
  <c r="D81" i="3"/>
  <c r="K81" i="3"/>
  <c r="K44" i="3"/>
  <c r="D67" i="41"/>
  <c r="D66" i="41"/>
  <c r="J43" i="5"/>
  <c r="D43" i="5"/>
  <c r="L43" i="5"/>
  <c r="H30" i="29"/>
  <c r="J26" i="28"/>
  <c r="E26" i="1"/>
  <c r="F37" i="1"/>
  <c r="H37" i="1"/>
  <c r="G37" i="1"/>
  <c r="I37" i="1"/>
  <c r="F30" i="29"/>
  <c r="G30" i="26"/>
  <c r="D30" i="79"/>
  <c r="I30" i="78"/>
  <c r="D37" i="6"/>
  <c r="D30" i="77"/>
  <c r="L30" i="78"/>
  <c r="B11" i="28"/>
  <c r="D60" i="23"/>
  <c r="D30" i="22"/>
  <c r="I30" i="79"/>
  <c r="I24" i="79"/>
  <c r="I22" i="79" s="1"/>
  <c r="L30" i="79"/>
  <c r="L60" i="78"/>
  <c r="L59" i="78"/>
  <c r="H60" i="79"/>
  <c r="H59" i="79" s="1"/>
  <c r="J60" i="79"/>
  <c r="B11" i="29"/>
  <c r="D60" i="79"/>
  <c r="D59" i="79"/>
  <c r="L60" i="79"/>
  <c r="L59" i="79"/>
  <c r="L30" i="77"/>
  <c r="B11" i="25"/>
  <c r="B11" i="6"/>
  <c r="B11" i="78"/>
  <c r="B11" i="27"/>
  <c r="B11" i="23"/>
  <c r="B11" i="61"/>
  <c r="B11" i="24"/>
  <c r="B11" i="1"/>
  <c r="B11" i="79"/>
  <c r="B11" i="77"/>
  <c r="B11" i="41"/>
  <c r="H30" i="27"/>
  <c r="G60" i="29"/>
  <c r="R23" i="3"/>
  <c r="P33" i="3"/>
  <c r="M33" i="3"/>
  <c r="N33" i="3"/>
  <c r="L33" i="3"/>
  <c r="O75" i="3"/>
  <c r="M75" i="3"/>
  <c r="P61" i="3"/>
  <c r="N61" i="3"/>
  <c r="L61" i="3"/>
  <c r="O57" i="3"/>
  <c r="M57" i="3"/>
  <c r="P54" i="3"/>
  <c r="N54" i="3"/>
  <c r="L54" i="3"/>
  <c r="O51" i="3"/>
  <c r="M51" i="3"/>
  <c r="P44" i="3"/>
  <c r="N44" i="3"/>
  <c r="L44" i="3"/>
  <c r="P75" i="3"/>
  <c r="N75" i="3"/>
  <c r="L75" i="3"/>
  <c r="O72" i="3"/>
  <c r="M72" i="3"/>
  <c r="P69" i="3"/>
  <c r="N69" i="3"/>
  <c r="L69" i="3"/>
  <c r="O61" i="3"/>
  <c r="M61" i="3"/>
  <c r="P57" i="3"/>
  <c r="N57" i="3"/>
  <c r="L57" i="3"/>
  <c r="O54" i="3"/>
  <c r="M54" i="3"/>
  <c r="O44" i="3"/>
  <c r="M44" i="3"/>
  <c r="P72" i="3"/>
  <c r="N72" i="3"/>
  <c r="L72" i="3"/>
  <c r="O69" i="3"/>
  <c r="M69" i="3"/>
  <c r="P51" i="3"/>
  <c r="N51" i="3"/>
  <c r="L51" i="3"/>
  <c r="N81" i="3"/>
  <c r="O81" i="3"/>
  <c r="O37" i="41"/>
  <c r="O31" i="41" s="1"/>
  <c r="M37" i="41"/>
  <c r="M31" i="41"/>
  <c r="J87" i="1"/>
  <c r="D37" i="1"/>
  <c r="G30" i="29"/>
  <c r="G30" i="25"/>
  <c r="H62" i="1"/>
  <c r="G25" i="22"/>
  <c r="J80" i="22"/>
  <c r="D89" i="5"/>
  <c r="B11" i="26"/>
  <c r="B11" i="22"/>
  <c r="B11" i="5"/>
  <c r="B11" i="3"/>
  <c r="M81" i="3"/>
  <c r="K37" i="41"/>
  <c r="H30" i="79"/>
  <c r="H24" i="79"/>
  <c r="J30" i="79"/>
  <c r="H30" i="77"/>
  <c r="J30" i="77"/>
  <c r="J43" i="1"/>
  <c r="J37" i="29"/>
  <c r="J37" i="27"/>
  <c r="J37" i="25"/>
  <c r="J37" i="23"/>
  <c r="J37" i="26"/>
  <c r="J37" i="24"/>
  <c r="N60" i="79"/>
  <c r="N59" i="79" s="1"/>
  <c r="G30" i="79"/>
  <c r="J23" i="3"/>
  <c r="D53" i="5"/>
  <c r="L56" i="5"/>
  <c r="D68" i="6"/>
  <c r="J62" i="28"/>
  <c r="J65" i="28"/>
  <c r="J80" i="27"/>
  <c r="D60" i="22"/>
  <c r="D59" i="22"/>
  <c r="L66" i="61"/>
  <c r="L65" i="61"/>
  <c r="G30" i="78"/>
  <c r="D97" i="5"/>
  <c r="D30" i="23"/>
  <c r="M67" i="41"/>
  <c r="M66" i="41"/>
  <c r="N30" i="79"/>
  <c r="N24" i="79"/>
  <c r="F25" i="29"/>
  <c r="J26" i="29"/>
  <c r="F25" i="26"/>
  <c r="J26" i="26"/>
  <c r="J62" i="25"/>
  <c r="F60" i="25"/>
  <c r="J74" i="25"/>
  <c r="D25" i="24"/>
  <c r="E47" i="1"/>
  <c r="J54" i="24"/>
  <c r="H84" i="1"/>
  <c r="J26" i="23"/>
  <c r="I60" i="23"/>
  <c r="I59" i="23" s="1"/>
  <c r="H74" i="1"/>
  <c r="H50" i="1"/>
  <c r="D72" i="3"/>
  <c r="K32" i="41"/>
  <c r="K61" i="3"/>
  <c r="J60" i="5"/>
  <c r="J80" i="5"/>
  <c r="D47" i="6"/>
  <c r="L88" i="61"/>
  <c r="L88" i="5"/>
  <c r="G60" i="23"/>
  <c r="J89" i="5"/>
  <c r="D30" i="24"/>
  <c r="K67" i="41"/>
  <c r="J62" i="22"/>
  <c r="G60" i="22"/>
  <c r="G59" i="22" s="1"/>
  <c r="J47" i="22"/>
  <c r="F30" i="23"/>
  <c r="D69" i="3"/>
  <c r="K51" i="3"/>
  <c r="J80" i="29"/>
  <c r="J62" i="27"/>
  <c r="J74" i="27"/>
  <c r="F25" i="22"/>
  <c r="J65" i="22"/>
  <c r="J74" i="22"/>
  <c r="J84" i="22"/>
  <c r="J36" i="61"/>
  <c r="J68" i="5"/>
  <c r="D74" i="6"/>
  <c r="D79" i="77"/>
  <c r="I22" i="5"/>
  <c r="A6" i="24"/>
  <c r="D30" i="29"/>
  <c r="D30" i="25"/>
  <c r="F30" i="22"/>
  <c r="L81" i="3"/>
  <c r="P81" i="3"/>
  <c r="L67" i="41"/>
  <c r="L66" i="41"/>
  <c r="P67" i="41"/>
  <c r="P66" i="41" s="1"/>
  <c r="K74" i="5"/>
  <c r="K68" i="5"/>
  <c r="K56" i="5"/>
  <c r="K50" i="5"/>
  <c r="K60" i="79"/>
  <c r="K59" i="79"/>
  <c r="K30" i="77"/>
  <c r="F30" i="79"/>
  <c r="N67" i="41"/>
  <c r="N66" i="41"/>
  <c r="K97" i="5"/>
  <c r="K60" i="78"/>
  <c r="K59" i="78" s="1"/>
  <c r="K84" i="6"/>
  <c r="F80" i="6"/>
  <c r="F68" i="6"/>
  <c r="F62" i="6"/>
  <c r="F50" i="6"/>
  <c r="F37" i="6"/>
  <c r="N26" i="6"/>
  <c r="N25" i="77"/>
  <c r="N62" i="6"/>
  <c r="N60" i="77"/>
  <c r="N59" i="77" s="1"/>
  <c r="N68" i="6"/>
  <c r="N84" i="6"/>
  <c r="G44" i="6"/>
  <c r="G50" i="6"/>
  <c r="G65" i="6"/>
  <c r="G74" i="6"/>
  <c r="G84" i="6"/>
  <c r="J37" i="22"/>
  <c r="H37" i="6"/>
  <c r="I37" i="6"/>
  <c r="J37" i="6"/>
  <c r="L37" i="6"/>
  <c r="O67" i="41"/>
  <c r="K80" i="5"/>
  <c r="K71" i="5"/>
  <c r="K60" i="5"/>
  <c r="K53" i="5"/>
  <c r="K32" i="5"/>
  <c r="K80" i="6"/>
  <c r="K79" i="77"/>
  <c r="K68" i="6"/>
  <c r="K62" i="6"/>
  <c r="K50" i="6"/>
  <c r="M37" i="78"/>
  <c r="N37" i="6"/>
  <c r="N30" i="77"/>
  <c r="N47" i="6"/>
  <c r="N54" i="6"/>
  <c r="K30" i="79"/>
  <c r="K24" i="79" s="1"/>
  <c r="K74" i="6"/>
  <c r="K65" i="6"/>
  <c r="K54" i="6"/>
  <c r="K47" i="6"/>
  <c r="K37" i="6"/>
  <c r="K26" i="6"/>
  <c r="M37" i="79"/>
  <c r="F30" i="78"/>
  <c r="M30" i="78" s="1"/>
  <c r="F84" i="6"/>
  <c r="F74" i="6"/>
  <c r="F65" i="6"/>
  <c r="F54" i="6"/>
  <c r="F47" i="6"/>
  <c r="F44" i="6"/>
  <c r="F26" i="6"/>
  <c r="N30" i="78"/>
  <c r="N24" i="78"/>
  <c r="N44" i="6"/>
  <c r="N50" i="6"/>
  <c r="N65" i="6"/>
  <c r="N74" i="6"/>
  <c r="N80" i="6"/>
  <c r="G26" i="6"/>
  <c r="G37" i="6"/>
  <c r="G47" i="6"/>
  <c r="G54" i="6"/>
  <c r="G62" i="6"/>
  <c r="G68" i="6"/>
  <c r="G80" i="6"/>
  <c r="E47" i="6"/>
  <c r="I50" i="6"/>
  <c r="H62" i="6"/>
  <c r="H68" i="6"/>
  <c r="L80" i="6"/>
  <c r="M84" i="79"/>
  <c r="M74" i="79"/>
  <c r="M65" i="79"/>
  <c r="M54" i="79"/>
  <c r="M47" i="79"/>
  <c r="M44" i="79"/>
  <c r="M26" i="79"/>
  <c r="M79" i="78"/>
  <c r="M74" i="78"/>
  <c r="M65" i="78"/>
  <c r="M54" i="78"/>
  <c r="M47" i="78"/>
  <c r="M26" i="78"/>
  <c r="L24" i="77"/>
  <c r="H26" i="6"/>
  <c r="J44" i="6"/>
  <c r="J50" i="6"/>
  <c r="I62" i="6"/>
  <c r="L65" i="6"/>
  <c r="E74" i="6"/>
  <c r="I79" i="77"/>
  <c r="J79" i="77"/>
  <c r="L79" i="77"/>
  <c r="M68" i="79"/>
  <c r="M62" i="79"/>
  <c r="M50" i="79"/>
  <c r="M84" i="78"/>
  <c r="M80" i="78"/>
  <c r="M68" i="78"/>
  <c r="M50" i="78"/>
  <c r="O33" i="3"/>
  <c r="K66" i="61"/>
  <c r="K65" i="61" s="1"/>
  <c r="K89" i="5"/>
  <c r="K43" i="5"/>
  <c r="F60" i="78"/>
  <c r="F59" i="78" s="1"/>
  <c r="F60" i="77"/>
  <c r="F59" i="77" s="1"/>
  <c r="M44" i="78"/>
  <c r="M65" i="77"/>
  <c r="M47" i="77"/>
  <c r="M37" i="77"/>
  <c r="G79" i="77"/>
  <c r="G79" i="6" s="1"/>
  <c r="M82" i="6"/>
  <c r="M78" i="6"/>
  <c r="M76" i="6"/>
  <c r="M72" i="6"/>
  <c r="M70" i="6"/>
  <c r="M66" i="6"/>
  <c r="M64" i="6"/>
  <c r="M58" i="6"/>
  <c r="M56" i="6"/>
  <c r="M52" i="6"/>
  <c r="M48" i="6"/>
  <c r="M46" i="6"/>
  <c r="K44" i="6"/>
  <c r="M42" i="6"/>
  <c r="M40" i="6"/>
  <c r="M38" i="6"/>
  <c r="M36" i="6"/>
  <c r="M34" i="6"/>
  <c r="M32" i="6"/>
  <c r="M28" i="6"/>
  <c r="K36" i="61"/>
  <c r="K30" i="61" s="1"/>
  <c r="K60" i="77"/>
  <c r="F79" i="79"/>
  <c r="F60" i="79"/>
  <c r="F59" i="79" s="1"/>
  <c r="F25" i="79"/>
  <c r="F79" i="77"/>
  <c r="F25" i="77"/>
  <c r="M84" i="77"/>
  <c r="M80" i="77"/>
  <c r="M74" i="77"/>
  <c r="M68" i="77"/>
  <c r="M62" i="77"/>
  <c r="M54" i="77"/>
  <c r="M50" i="77"/>
  <c r="M44" i="77"/>
  <c r="M85" i="6"/>
  <c r="M83" i="6"/>
  <c r="M81" i="6"/>
  <c r="M77" i="6"/>
  <c r="M75" i="6"/>
  <c r="M73" i="6"/>
  <c r="M71" i="6"/>
  <c r="M69" i="6"/>
  <c r="M67" i="6"/>
  <c r="M63" i="6"/>
  <c r="M61" i="6"/>
  <c r="M57" i="6"/>
  <c r="M55" i="6"/>
  <c r="M53" i="6"/>
  <c r="M51" i="6"/>
  <c r="M49" i="6"/>
  <c r="M45" i="6"/>
  <c r="M43" i="6"/>
  <c r="M41" i="6"/>
  <c r="M39" i="6"/>
  <c r="M35" i="6"/>
  <c r="M33" i="6"/>
  <c r="M31" i="6"/>
  <c r="M29" i="6"/>
  <c r="M27" i="6"/>
  <c r="G59" i="23"/>
  <c r="F59" i="24"/>
  <c r="F24" i="22"/>
  <c r="K66" i="41"/>
  <c r="H24" i="22"/>
  <c r="I24" i="24"/>
  <c r="F59" i="25"/>
  <c r="I24" i="22"/>
  <c r="O66" i="41"/>
  <c r="K59" i="77"/>
  <c r="L22" i="77"/>
  <c r="D24" i="23"/>
  <c r="J79" i="22"/>
  <c r="G24" i="22"/>
  <c r="J25" i="22"/>
  <c r="A11" i="5"/>
  <c r="A11" i="61"/>
  <c r="F84" i="1"/>
  <c r="I30" i="26"/>
  <c r="I24" i="26"/>
  <c r="I44" i="1"/>
  <c r="J79" i="26"/>
  <c r="I79" i="26"/>
  <c r="I80" i="1"/>
  <c r="J82" i="1"/>
  <c r="G84" i="1"/>
  <c r="I25" i="25"/>
  <c r="I24" i="25"/>
  <c r="I26" i="1"/>
  <c r="J33" i="1"/>
  <c r="J35" i="1"/>
  <c r="H54" i="1"/>
  <c r="J55" i="1"/>
  <c r="J64" i="1"/>
  <c r="E65" i="1"/>
  <c r="J76" i="1"/>
  <c r="J78" i="1"/>
  <c r="F25" i="24"/>
  <c r="J26" i="24"/>
  <c r="E68" i="1"/>
  <c r="J25" i="23"/>
  <c r="H24" i="23"/>
  <c r="J29" i="1"/>
  <c r="J32" i="1"/>
  <c r="J39" i="1"/>
  <c r="J41" i="1"/>
  <c r="J80" i="23"/>
  <c r="F79" i="23"/>
  <c r="J79" i="23" s="1"/>
  <c r="J81" i="1"/>
  <c r="E84" i="1"/>
  <c r="J85" i="1"/>
  <c r="E23" i="1"/>
  <c r="G26" i="1"/>
  <c r="J45" i="1"/>
  <c r="D47" i="1"/>
  <c r="G91" i="349"/>
  <c r="H47" i="1"/>
  <c r="J48" i="1"/>
  <c r="D50" i="1"/>
  <c r="G92" i="349"/>
  <c r="G50" i="1"/>
  <c r="J52" i="1"/>
  <c r="D79" i="79"/>
  <c r="D80" i="6"/>
  <c r="H79" i="79"/>
  <c r="H80" i="6"/>
  <c r="M80" i="79"/>
  <c r="J79" i="79"/>
  <c r="J80" i="6"/>
  <c r="J24" i="78"/>
  <c r="L25" i="6"/>
  <c r="L24" i="78"/>
  <c r="H60" i="78"/>
  <c r="M62" i="78"/>
  <c r="H25" i="77"/>
  <c r="M26" i="77"/>
  <c r="E60" i="77"/>
  <c r="E62" i="6"/>
  <c r="L32" i="3"/>
  <c r="O32" i="3"/>
  <c r="M32" i="3"/>
  <c r="K79" i="6"/>
  <c r="F24" i="78"/>
  <c r="I68" i="6"/>
  <c r="L54" i="6"/>
  <c r="L26" i="6"/>
  <c r="K25" i="6"/>
  <c r="I80" i="6"/>
  <c r="H74" i="6"/>
  <c r="I44" i="6"/>
  <c r="F24" i="23"/>
  <c r="M30" i="79"/>
  <c r="K24" i="77"/>
  <c r="K22" i="77" s="1"/>
  <c r="D44" i="6"/>
  <c r="J83" i="1"/>
  <c r="J73" i="1"/>
  <c r="H65" i="1"/>
  <c r="F26" i="1"/>
  <c r="J32" i="5"/>
  <c r="F44" i="1"/>
  <c r="D26" i="6"/>
  <c r="J60" i="26"/>
  <c r="L50" i="5"/>
  <c r="K33" i="3"/>
  <c r="F54" i="1"/>
  <c r="J40" i="1"/>
  <c r="H80" i="1"/>
  <c r="I62" i="1"/>
  <c r="G80" i="1"/>
  <c r="J49" i="1"/>
  <c r="J36" i="1"/>
  <c r="D26" i="1"/>
  <c r="G24" i="78"/>
  <c r="K69" i="3"/>
  <c r="J51" i="1"/>
  <c r="J28" i="1"/>
  <c r="F80" i="1"/>
  <c r="J67" i="1"/>
  <c r="E80" i="1"/>
  <c r="D65" i="1"/>
  <c r="J46" i="1"/>
  <c r="J26" i="22"/>
  <c r="F62" i="1"/>
  <c r="J57" i="1"/>
  <c r="J59" i="79"/>
  <c r="H68" i="1"/>
  <c r="J69" i="1"/>
  <c r="J71" i="1"/>
  <c r="J53" i="1"/>
  <c r="G74" i="1"/>
  <c r="D68" i="1"/>
  <c r="G68" i="1"/>
  <c r="J70" i="1"/>
  <c r="J72" i="1"/>
  <c r="D74" i="1"/>
  <c r="G98" i="349"/>
  <c r="J80" i="28"/>
  <c r="F79" i="28"/>
  <c r="J79" i="28" s="1"/>
  <c r="F30" i="27"/>
  <c r="F24" i="27"/>
  <c r="J44" i="27"/>
  <c r="I54" i="1"/>
  <c r="J56" i="1"/>
  <c r="J58" i="1"/>
  <c r="D24" i="26"/>
  <c r="G24" i="26"/>
  <c r="J25" i="26"/>
  <c r="J44" i="26"/>
  <c r="F30" i="26"/>
  <c r="F25" i="25"/>
  <c r="F24" i="25" s="1"/>
  <c r="J26" i="25"/>
  <c r="H25" i="25"/>
  <c r="H24" i="25"/>
  <c r="H26" i="1"/>
  <c r="I47" i="1"/>
  <c r="E50" i="1"/>
  <c r="J62" i="23"/>
  <c r="F60" i="23"/>
  <c r="J60" i="23" s="1"/>
  <c r="J63" i="1"/>
  <c r="J65" i="23"/>
  <c r="F65" i="1"/>
  <c r="J74" i="23"/>
  <c r="F74" i="1"/>
  <c r="J77" i="1"/>
  <c r="E60" i="22"/>
  <c r="E59" i="22"/>
  <c r="E62" i="1"/>
  <c r="G62" i="1"/>
  <c r="D79" i="22"/>
  <c r="D80" i="1"/>
  <c r="K54" i="3"/>
  <c r="K72" i="3"/>
  <c r="K75" i="3"/>
  <c r="D51" i="3"/>
  <c r="D33" i="3"/>
  <c r="D75" i="3"/>
  <c r="K32" i="3"/>
  <c r="D57" i="3"/>
  <c r="D61" i="3"/>
  <c r="H22" i="5"/>
  <c r="L31" i="5"/>
  <c r="L32" i="5"/>
  <c r="D60" i="5"/>
  <c r="L60" i="5"/>
  <c r="D71" i="5"/>
  <c r="L71" i="5"/>
  <c r="J74" i="5"/>
  <c r="J31" i="5"/>
  <c r="J30" i="61"/>
  <c r="D36" i="61"/>
  <c r="D36" i="5"/>
  <c r="D50" i="5"/>
  <c r="D56" i="5"/>
  <c r="D68" i="5"/>
  <c r="D66" i="61"/>
  <c r="D65" i="61"/>
  <c r="L68" i="5"/>
  <c r="J66" i="61"/>
  <c r="J65" i="61"/>
  <c r="J71" i="5"/>
  <c r="D74" i="5"/>
  <c r="L74" i="5"/>
  <c r="M26" i="6"/>
  <c r="L62" i="6"/>
  <c r="I65" i="6"/>
  <c r="E68" i="6"/>
  <c r="L68" i="6"/>
  <c r="I74" i="6"/>
  <c r="E80" i="6"/>
  <c r="E84" i="6"/>
  <c r="L84" i="6"/>
  <c r="L30" i="6"/>
  <c r="L44" i="6"/>
  <c r="I47" i="6"/>
  <c r="E50" i="6"/>
  <c r="L50" i="6"/>
  <c r="J54" i="6"/>
  <c r="D62" i="6"/>
  <c r="H44" i="6"/>
  <c r="H47" i="6"/>
  <c r="D50" i="6"/>
  <c r="H50" i="6"/>
  <c r="D54" i="6"/>
  <c r="I54" i="6"/>
  <c r="J62" i="6"/>
  <c r="D65" i="6"/>
  <c r="J65" i="6"/>
  <c r="J68" i="6"/>
  <c r="J74" i="6"/>
  <c r="D84" i="6"/>
  <c r="J84" i="6"/>
  <c r="E22" i="6"/>
  <c r="I26" i="6"/>
  <c r="J25" i="79"/>
  <c r="J24" i="79"/>
  <c r="J22" i="79"/>
  <c r="J26" i="6"/>
  <c r="J74" i="29"/>
  <c r="J44" i="28"/>
  <c r="F30" i="28"/>
  <c r="J30" i="28" s="1"/>
  <c r="J50" i="28"/>
  <c r="G60" i="28"/>
  <c r="G59" i="28" s="1"/>
  <c r="J54" i="27"/>
  <c r="G44" i="1"/>
  <c r="J80" i="26"/>
  <c r="J50" i="25"/>
  <c r="E60" i="25"/>
  <c r="E59" i="25"/>
  <c r="G60" i="24"/>
  <c r="J60" i="24" s="1"/>
  <c r="J44" i="23"/>
  <c r="J50" i="23"/>
  <c r="F50" i="1"/>
  <c r="J66" i="1"/>
  <c r="K57" i="3"/>
  <c r="D32" i="3"/>
  <c r="J25" i="25"/>
  <c r="F22" i="78"/>
  <c r="E59" i="77"/>
  <c r="H24" i="77"/>
  <c r="M25" i="77"/>
  <c r="H59" i="78"/>
  <c r="M59" i="78" s="1"/>
  <c r="M60" i="78"/>
  <c r="J22" i="78"/>
  <c r="M80" i="6"/>
  <c r="F24" i="24"/>
  <c r="J25" i="24"/>
  <c r="G23" i="22"/>
  <c r="J24" i="22"/>
  <c r="J30" i="6"/>
  <c r="M62" i="6"/>
  <c r="L22" i="78"/>
  <c r="J25" i="6"/>
  <c r="H30" i="1"/>
  <c r="A11" i="77"/>
  <c r="A11" i="6"/>
  <c r="A11" i="79"/>
  <c r="A11" i="78"/>
  <c r="I25" i="1"/>
  <c r="D32" i="5"/>
  <c r="D24" i="22"/>
  <c r="D23" i="22" s="1"/>
  <c r="D25" i="1"/>
  <c r="G89" i="349"/>
  <c r="D30" i="61"/>
  <c r="D24" i="77"/>
  <c r="M29" i="41"/>
  <c r="J79" i="27"/>
  <c r="H24" i="26"/>
  <c r="G24" i="25"/>
  <c r="D30" i="6"/>
  <c r="D24" i="25"/>
  <c r="L47" i="6"/>
  <c r="H54" i="6"/>
  <c r="J88" i="5"/>
  <c r="M79" i="79"/>
  <c r="I68" i="1"/>
  <c r="G54" i="1"/>
  <c r="J47" i="27"/>
  <c r="G65" i="1"/>
  <c r="I50" i="1"/>
  <c r="J53" i="5"/>
  <c r="L53" i="5"/>
  <c r="J56" i="5"/>
  <c r="L30" i="61"/>
  <c r="L28" i="61"/>
  <c r="H65" i="6"/>
  <c r="J47" i="6"/>
  <c r="H24" i="78"/>
  <c r="I60" i="77"/>
  <c r="I59" i="77"/>
  <c r="G47" i="1"/>
  <c r="D24" i="28"/>
  <c r="H24" i="28"/>
  <c r="J47" i="28"/>
  <c r="J54" i="28"/>
  <c r="J65" i="27"/>
  <c r="D84" i="1"/>
  <c r="G101" i="349"/>
  <c r="J65" i="26"/>
  <c r="J84" i="26"/>
  <c r="I74" i="1"/>
  <c r="G24" i="24"/>
  <c r="J74" i="24"/>
  <c r="F47" i="1"/>
  <c r="D54" i="3"/>
  <c r="J50" i="5"/>
  <c r="D80" i="5"/>
  <c r="L80" i="5"/>
  <c r="H84" i="6"/>
  <c r="L74" i="6"/>
  <c r="E65" i="6"/>
  <c r="I84" i="6"/>
  <c r="L89" i="5"/>
  <c r="D88" i="5"/>
  <c r="J97" i="5"/>
  <c r="L97" i="5"/>
  <c r="I24" i="27"/>
  <c r="I23" i="27"/>
  <c r="F79" i="24"/>
  <c r="F23" i="24"/>
  <c r="P67" i="3"/>
  <c r="L67" i="3"/>
  <c r="D28" i="61"/>
  <c r="H30" i="6"/>
  <c r="F24" i="28"/>
  <c r="K66" i="5"/>
  <c r="J30" i="27"/>
  <c r="J25" i="29"/>
  <c r="I79" i="6"/>
  <c r="H79" i="6"/>
  <c r="D25" i="6"/>
  <c r="J79" i="6"/>
  <c r="N32" i="3"/>
  <c r="P32" i="3"/>
  <c r="G25" i="6"/>
  <c r="G24" i="79"/>
  <c r="I30" i="6"/>
  <c r="L36" i="5"/>
  <c r="J37" i="28"/>
  <c r="F30" i="77"/>
  <c r="M30" i="77"/>
  <c r="E79" i="1"/>
  <c r="E60" i="78"/>
  <c r="E59" i="78" s="1"/>
  <c r="I24" i="77"/>
  <c r="G60" i="78"/>
  <c r="G59" i="78"/>
  <c r="G22" i="78" s="1"/>
  <c r="H79" i="1"/>
  <c r="J50" i="29"/>
  <c r="H59" i="29"/>
  <c r="J84" i="29"/>
  <c r="J65" i="24"/>
  <c r="E59" i="23"/>
  <c r="P37" i="41"/>
  <c r="P31" i="41"/>
  <c r="N37" i="41"/>
  <c r="N31" i="41"/>
  <c r="E36" i="348"/>
  <c r="E96" i="348"/>
  <c r="F36" i="348"/>
  <c r="F96" i="348"/>
  <c r="I24" i="29"/>
  <c r="J47" i="29"/>
  <c r="D60" i="29"/>
  <c r="D59" i="29" s="1"/>
  <c r="F60" i="29"/>
  <c r="J60" i="29" s="1"/>
  <c r="I59" i="29"/>
  <c r="G59" i="26"/>
  <c r="G23" i="26"/>
  <c r="I59" i="26"/>
  <c r="I23" i="26"/>
  <c r="G30" i="1"/>
  <c r="K37" i="3"/>
  <c r="J44" i="24"/>
  <c r="I59" i="24"/>
  <c r="I23" i="24"/>
  <c r="J68" i="29"/>
  <c r="J84" i="28"/>
  <c r="J25" i="27"/>
  <c r="J47" i="26"/>
  <c r="J54" i="26"/>
  <c r="E60" i="26"/>
  <c r="E59" i="26"/>
  <c r="H59" i="26"/>
  <c r="H23" i="26"/>
  <c r="J44" i="25"/>
  <c r="J47" i="25"/>
  <c r="J80" i="25"/>
  <c r="J84" i="24"/>
  <c r="J54" i="22"/>
  <c r="K30" i="78"/>
  <c r="K24" i="78"/>
  <c r="N60" i="78"/>
  <c r="N59" i="78"/>
  <c r="N22" i="78" s="1"/>
  <c r="G30" i="77"/>
  <c r="G24" i="77" s="1"/>
  <c r="H22" i="78"/>
  <c r="F79" i="6"/>
  <c r="D24" i="79"/>
  <c r="D22" i="79"/>
  <c r="J50" i="26"/>
  <c r="J74" i="26"/>
  <c r="D60" i="78"/>
  <c r="D59" i="78"/>
  <c r="J74" i="28"/>
  <c r="J65" i="25"/>
  <c r="J68" i="25"/>
  <c r="J54" i="23"/>
  <c r="J84" i="23"/>
  <c r="J44" i="22"/>
  <c r="K59" i="6"/>
  <c r="G60" i="79"/>
  <c r="G59" i="79"/>
  <c r="G60" i="77"/>
  <c r="G59" i="77"/>
  <c r="G59" i="24"/>
  <c r="K88" i="5"/>
  <c r="M60" i="79"/>
  <c r="F60" i="6"/>
  <c r="F25" i="6"/>
  <c r="K31" i="5"/>
  <c r="H22" i="79"/>
  <c r="O29" i="41"/>
  <c r="E60" i="29"/>
  <c r="E59" i="29"/>
  <c r="I24" i="28"/>
  <c r="D59" i="28"/>
  <c r="I59" i="25"/>
  <c r="F79" i="25"/>
  <c r="J79" i="25" s="1"/>
  <c r="J80" i="24"/>
  <c r="I23" i="3"/>
  <c r="J65" i="29"/>
  <c r="F59" i="28"/>
  <c r="H59" i="28"/>
  <c r="H23" i="28"/>
  <c r="J68" i="28"/>
  <c r="H59" i="27"/>
  <c r="J84" i="27"/>
  <c r="J54" i="25"/>
  <c r="J84" i="25"/>
  <c r="D60" i="24"/>
  <c r="D59" i="24" s="1"/>
  <c r="H59" i="24"/>
  <c r="J68" i="24"/>
  <c r="J47" i="23"/>
  <c r="J68" i="23"/>
  <c r="J50" i="22"/>
  <c r="D60" i="77"/>
  <c r="D59" i="77"/>
  <c r="D22" i="77" s="1"/>
  <c r="L37" i="41"/>
  <c r="L31" i="41" s="1"/>
  <c r="J79" i="29"/>
  <c r="G24" i="28"/>
  <c r="F24" i="77"/>
  <c r="F22" i="77" s="1"/>
  <c r="K28" i="61"/>
  <c r="J62" i="26"/>
  <c r="H59" i="23"/>
  <c r="H23" i="23"/>
  <c r="J61" i="1"/>
  <c r="J68" i="26"/>
  <c r="D62" i="1"/>
  <c r="I65" i="1"/>
  <c r="J68" i="22"/>
  <c r="H24" i="29"/>
  <c r="H23" i="29"/>
  <c r="J27" i="1"/>
  <c r="J34" i="1"/>
  <c r="E74" i="1"/>
  <c r="I84" i="1"/>
  <c r="G60" i="6"/>
  <c r="J59" i="26"/>
  <c r="H24" i="24"/>
  <c r="J24" i="24" s="1"/>
  <c r="D31" i="41"/>
  <c r="D29" i="41" s="1"/>
  <c r="G24" i="29"/>
  <c r="H24" i="27"/>
  <c r="H23" i="27" s="1"/>
  <c r="J24" i="77"/>
  <c r="F68" i="1"/>
  <c r="H44" i="1"/>
  <c r="B9" i="348"/>
  <c r="A6" i="27"/>
  <c r="A6" i="1"/>
  <c r="A6" i="29"/>
  <c r="A15" i="348"/>
  <c r="A6" i="22"/>
  <c r="A6" i="41"/>
  <c r="A6" i="5"/>
  <c r="A6" i="6"/>
  <c r="D18" i="15"/>
  <c r="H25" i="1"/>
  <c r="D79" i="1"/>
  <c r="G100" i="349"/>
  <c r="G25" i="1"/>
  <c r="D114" i="349"/>
  <c r="N25" i="6"/>
  <c r="N24" i="77"/>
  <c r="N22" i="77" s="1"/>
  <c r="J30" i="25"/>
  <c r="J26" i="27"/>
  <c r="E60" i="28"/>
  <c r="E59" i="28"/>
  <c r="D60" i="27"/>
  <c r="D59" i="27" s="1"/>
  <c r="H25" i="6"/>
  <c r="F24" i="26"/>
  <c r="J30" i="26"/>
  <c r="K31" i="41"/>
  <c r="K29" i="41" s="1"/>
  <c r="K60" i="6"/>
  <c r="N67" i="3"/>
  <c r="F24" i="79"/>
  <c r="J62" i="24"/>
  <c r="H59" i="25"/>
  <c r="J60" i="25"/>
  <c r="J60" i="22"/>
  <c r="G59" i="29"/>
  <c r="J54" i="29"/>
  <c r="J36" i="5"/>
  <c r="J30" i="23"/>
  <c r="E59" i="24"/>
  <c r="D59" i="23"/>
  <c r="D23" i="23"/>
  <c r="I59" i="22"/>
  <c r="I23" i="22"/>
  <c r="J68" i="27"/>
  <c r="D24" i="24"/>
  <c r="D23" i="24" s="1"/>
  <c r="F24" i="29"/>
  <c r="J24" i="29" s="1"/>
  <c r="N22" i="79"/>
  <c r="E59" i="27"/>
  <c r="M79" i="77"/>
  <c r="K22" i="79"/>
  <c r="D79" i="6"/>
  <c r="D24" i="27"/>
  <c r="J50" i="27"/>
  <c r="G59" i="25"/>
  <c r="F59" i="22"/>
  <c r="F23" i="22" s="1"/>
  <c r="H59" i="22"/>
  <c r="H23" i="22"/>
  <c r="E79" i="6"/>
  <c r="L79" i="6"/>
  <c r="I30" i="1"/>
  <c r="D30" i="1"/>
  <c r="G90" i="349"/>
  <c r="L60" i="6"/>
  <c r="J47" i="24"/>
  <c r="G79" i="1"/>
  <c r="M65" i="6"/>
  <c r="N30" i="6"/>
  <c r="M44" i="6"/>
  <c r="M37" i="6"/>
  <c r="M68" i="6"/>
  <c r="J37" i="1"/>
  <c r="M25" i="79"/>
  <c r="N79" i="6"/>
  <c r="I87" i="349"/>
  <c r="H103" i="349" s="1"/>
  <c r="I103" i="349" s="1"/>
  <c r="G81" i="349"/>
  <c r="G71" i="349"/>
  <c r="H23" i="24"/>
  <c r="L66" i="3"/>
  <c r="P66" i="3"/>
  <c r="J50" i="24"/>
  <c r="J80" i="1"/>
  <c r="N66" i="3"/>
  <c r="M24" i="77"/>
  <c r="M37" i="3"/>
  <c r="N60" i="6"/>
  <c r="F30" i="6"/>
  <c r="L37" i="3"/>
  <c r="M47" i="6"/>
  <c r="L59" i="6"/>
  <c r="J30" i="29"/>
  <c r="J84" i="1"/>
  <c r="J26" i="1"/>
  <c r="J25" i="28"/>
  <c r="I59" i="28"/>
  <c r="I23" i="28" s="1"/>
  <c r="D60" i="25"/>
  <c r="D59" i="25" s="1"/>
  <c r="I24" i="23"/>
  <c r="I23" i="23"/>
  <c r="M25" i="78"/>
  <c r="H87" i="349"/>
  <c r="I23" i="25"/>
  <c r="M84" i="6"/>
  <c r="I23" i="29"/>
  <c r="J74" i="1"/>
  <c r="M79" i="6"/>
  <c r="G30" i="6"/>
  <c r="M74" i="6"/>
  <c r="M50" i="6"/>
  <c r="D44" i="1"/>
  <c r="J65" i="1"/>
  <c r="H60" i="1"/>
  <c r="J42" i="1"/>
  <c r="J62" i="29"/>
  <c r="G24" i="27"/>
  <c r="G23" i="27"/>
  <c r="J30" i="24"/>
  <c r="G24" i="23"/>
  <c r="G23" i="23" s="1"/>
  <c r="D24" i="78"/>
  <c r="J30" i="22"/>
  <c r="J31" i="1"/>
  <c r="J38" i="1"/>
  <c r="D54" i="1"/>
  <c r="G94" i="349"/>
  <c r="J44" i="29"/>
  <c r="J44" i="1" s="1"/>
  <c r="J75" i="1"/>
  <c r="L24" i="79"/>
  <c r="L22" i="79"/>
  <c r="I24" i="78"/>
  <c r="J60" i="77"/>
  <c r="H32" i="349"/>
  <c r="J24" i="26"/>
  <c r="F23" i="26"/>
  <c r="F22" i="79"/>
  <c r="M22" i="79"/>
  <c r="M24" i="79"/>
  <c r="L29" i="41"/>
  <c r="D22" i="78"/>
  <c r="J59" i="28"/>
  <c r="G23" i="28"/>
  <c r="H23" i="25"/>
  <c r="J24" i="25"/>
  <c r="F59" i="6"/>
  <c r="M59" i="79"/>
  <c r="F79" i="1"/>
  <c r="L24" i="6"/>
  <c r="O37" i="3"/>
  <c r="P37" i="3"/>
  <c r="L66" i="5"/>
  <c r="J59" i="24"/>
  <c r="K30" i="6"/>
  <c r="N37" i="3"/>
  <c r="O67" i="3"/>
  <c r="K36" i="5"/>
  <c r="F25" i="1"/>
  <c r="J79" i="24"/>
  <c r="J60" i="28"/>
  <c r="M25" i="6"/>
  <c r="J71" i="349"/>
  <c r="A6" i="23"/>
  <c r="A6" i="78"/>
  <c r="A6" i="28"/>
  <c r="A6" i="25"/>
  <c r="A6" i="3"/>
  <c r="A6" i="79"/>
  <c r="A6" i="26"/>
  <c r="G23" i="29"/>
  <c r="G23" i="25"/>
  <c r="J59" i="25"/>
  <c r="J62" i="1"/>
  <c r="D30" i="5"/>
  <c r="D67" i="3"/>
  <c r="I60" i="1"/>
  <c r="I22" i="78"/>
  <c r="M22" i="78"/>
  <c r="M24" i="78"/>
  <c r="L30" i="5"/>
  <c r="J24" i="23"/>
  <c r="J24" i="27"/>
  <c r="J59" i="77"/>
  <c r="F30" i="1"/>
  <c r="J24" i="6"/>
  <c r="J22" i="77"/>
  <c r="F87" i="349"/>
  <c r="K75" i="349"/>
  <c r="J79" i="1"/>
  <c r="H24" i="1"/>
  <c r="D60" i="6"/>
  <c r="I24" i="1"/>
  <c r="J66" i="5"/>
  <c r="D66" i="5"/>
  <c r="J59" i="22"/>
  <c r="H24" i="6"/>
  <c r="J47" i="1"/>
  <c r="J54" i="1"/>
  <c r="J68" i="1"/>
  <c r="J50" i="1"/>
  <c r="K65" i="5"/>
  <c r="M67" i="3"/>
  <c r="F23" i="28"/>
  <c r="J60" i="27"/>
  <c r="F59" i="27"/>
  <c r="F23" i="27" s="1"/>
  <c r="J24" i="28"/>
  <c r="M54" i="6"/>
  <c r="J59" i="27"/>
  <c r="F23" i="25"/>
  <c r="G23" i="24"/>
  <c r="G22" i="79"/>
  <c r="I22" i="77"/>
  <c r="D37" i="3"/>
  <c r="D31" i="5"/>
  <c r="F59" i="23"/>
  <c r="J25" i="1"/>
  <c r="I25" i="6"/>
  <c r="I79" i="1"/>
  <c r="J30" i="1"/>
  <c r="D60" i="26"/>
  <c r="D24" i="29"/>
  <c r="D24" i="1" s="1"/>
  <c r="B8" i="361"/>
  <c r="B9" i="360"/>
  <c r="H59" i="1"/>
  <c r="K30" i="5"/>
  <c r="J23" i="24"/>
  <c r="J23" i="28"/>
  <c r="M30" i="6"/>
  <c r="J23" i="26"/>
  <c r="H60" i="77"/>
  <c r="Q23" i="41"/>
  <c r="F102" i="349"/>
  <c r="O66" i="3"/>
  <c r="J23" i="25"/>
  <c r="G22" i="77"/>
  <c r="G59" i="6"/>
  <c r="L29" i="3"/>
  <c r="L31" i="3"/>
  <c r="K22" i="78"/>
  <c r="K24" i="6"/>
  <c r="D65" i="5"/>
  <c r="P31" i="3"/>
  <c r="P29" i="41"/>
  <c r="P29" i="3" s="1"/>
  <c r="M66" i="3"/>
  <c r="G24" i="6"/>
  <c r="F24" i="1"/>
  <c r="L22" i="6"/>
  <c r="D23" i="27"/>
  <c r="O29" i="3"/>
  <c r="O31" i="3"/>
  <c r="N24" i="6"/>
  <c r="J65" i="5"/>
  <c r="N31" i="3"/>
  <c r="N29" i="41"/>
  <c r="N29" i="3" s="1"/>
  <c r="M31" i="3"/>
  <c r="L65" i="5"/>
  <c r="N59" i="6"/>
  <c r="B6" i="349"/>
  <c r="D59" i="26"/>
  <c r="D60" i="1"/>
  <c r="G97" i="349"/>
  <c r="E60" i="1"/>
  <c r="E59" i="1"/>
  <c r="G24" i="1"/>
  <c r="D23" i="29"/>
  <c r="G60" i="1"/>
  <c r="F23" i="23"/>
  <c r="J59" i="23"/>
  <c r="I24" i="6"/>
  <c r="H59" i="77"/>
  <c r="H60" i="6"/>
  <c r="M60" i="77"/>
  <c r="I60" i="6"/>
  <c r="J60" i="6"/>
  <c r="K22" i="6"/>
  <c r="G22" i="6"/>
  <c r="E56" i="348" s="1"/>
  <c r="E60" i="6"/>
  <c r="M29" i="3"/>
  <c r="K28" i="5"/>
  <c r="G59" i="1"/>
  <c r="D23" i="26"/>
  <c r="J102" i="349"/>
  <c r="M59" i="77"/>
  <c r="H22" i="77"/>
  <c r="M22" i="77" s="1"/>
  <c r="H59" i="6"/>
  <c r="F34" i="367"/>
  <c r="F26" i="367"/>
  <c r="F15" i="367"/>
  <c r="F12" i="367"/>
  <c r="F9" i="367"/>
  <c r="O37" i="362"/>
  <c r="D34" i="361"/>
  <c r="J23" i="361"/>
  <c r="G87" i="349"/>
  <c r="E102" i="349"/>
  <c r="F103" i="349"/>
  <c r="D102" i="349"/>
  <c r="D103" i="349"/>
  <c r="K102" i="349"/>
  <c r="G102" i="349"/>
  <c r="E103" i="349"/>
  <c r="J18" i="361"/>
  <c r="G103" i="349" l="1"/>
  <c r="D24" i="6"/>
  <c r="E59" i="6"/>
  <c r="D22" i="6"/>
  <c r="L28" i="5"/>
  <c r="D28" i="5"/>
  <c r="J28" i="61"/>
  <c r="M22" i="61" s="1"/>
  <c r="H45" i="349"/>
  <c r="H46" i="349" s="1"/>
  <c r="C16" i="366"/>
  <c r="P16" i="366"/>
  <c r="O16" i="366"/>
  <c r="M16" i="366"/>
  <c r="L16" i="366"/>
  <c r="K16" i="366"/>
  <c r="I16" i="366"/>
  <c r="H16" i="366"/>
  <c r="G16" i="366"/>
  <c r="E16" i="366"/>
  <c r="D16" i="366"/>
  <c r="F4" i="367"/>
  <c r="F18" i="367"/>
  <c r="F23" i="367"/>
  <c r="D66" i="360"/>
  <c r="M60" i="6"/>
  <c r="D37" i="367"/>
  <c r="C37" i="367"/>
  <c r="O68" i="362"/>
  <c r="D45" i="349"/>
  <c r="J23" i="22"/>
  <c r="K71" i="349"/>
  <c r="J87" i="349"/>
  <c r="J23" i="23"/>
  <c r="G23" i="1"/>
  <c r="I59" i="6"/>
  <c r="J23" i="27"/>
  <c r="H23" i="1"/>
  <c r="D66" i="3"/>
  <c r="D59" i="1"/>
  <c r="D23" i="25"/>
  <c r="J28" i="5"/>
  <c r="J59" i="6"/>
  <c r="J24" i="1"/>
  <c r="D59" i="6"/>
  <c r="I23" i="1"/>
  <c r="I59" i="1"/>
  <c r="J30" i="5"/>
  <c r="H22" i="6"/>
  <c r="F59" i="29"/>
  <c r="D23" i="28"/>
  <c r="C8" i="365"/>
  <c r="D22" i="360"/>
  <c r="D33" i="360" s="1"/>
  <c r="D82" i="360" s="1"/>
  <c r="D87" i="360" s="1"/>
  <c r="D24" i="349"/>
  <c r="D32" i="349" s="1"/>
  <c r="D46" i="349" s="1"/>
  <c r="F34" i="361"/>
  <c r="J34" i="361" s="1"/>
  <c r="C4" i="365"/>
  <c r="E37" i="367"/>
  <c r="F37" i="367" s="1"/>
  <c r="J29" i="361"/>
  <c r="K67" i="3" l="1"/>
  <c r="J60" i="1"/>
  <c r="F60" i="1"/>
  <c r="F56" i="348"/>
  <c r="M22" i="5"/>
  <c r="J59" i="29"/>
  <c r="F23" i="29"/>
  <c r="F59" i="1"/>
  <c r="J22" i="6"/>
  <c r="J103" i="349"/>
  <c r="K103" i="349" s="1"/>
  <c r="K87" i="349"/>
  <c r="D29" i="3"/>
  <c r="D31" i="3"/>
  <c r="M24" i="6"/>
  <c r="F24" i="6"/>
  <c r="I22" i="6"/>
  <c r="K31" i="3"/>
  <c r="M59" i="6"/>
  <c r="J59" i="1" l="1"/>
  <c r="K66" i="3"/>
  <c r="J23" i="29"/>
  <c r="J23" i="1" s="1"/>
  <c r="F23" i="1"/>
  <c r="K29" i="3"/>
  <c r="M22" i="6"/>
  <c r="F22" i="6"/>
  <c r="E53" i="348" l="1"/>
  <c r="E64" i="348" s="1"/>
  <c r="E66" i="348" s="1"/>
  <c r="H66" i="348" s="1"/>
  <c r="Q23" i="3"/>
  <c r="F53" i="348" s="1"/>
  <c r="F64" i="348" s="1"/>
  <c r="F66" i="348" s="1"/>
  <c r="H67" i="348" s="1"/>
</calcChain>
</file>

<file path=xl/comments1.xml><?xml version="1.0" encoding="utf-8"?>
<comments xmlns="http://schemas.openxmlformats.org/spreadsheetml/2006/main">
  <authors>
    <author>e.tokarev</author>
    <author>Jeka</author>
  </authors>
  <commentList>
    <comment ref="A11" authorId="0">
      <text>
        <r>
          <rPr>
            <b/>
            <sz val="9"/>
            <color indexed="81"/>
            <rFont val="Tahoma"/>
            <family val="2"/>
            <charset val="204"/>
          </rPr>
          <t>e.tokarev:</t>
        </r>
        <r>
          <rPr>
            <sz val="9"/>
            <color indexed="81"/>
            <rFont val="Tahoma"/>
            <family val="2"/>
            <charset val="204"/>
          </rPr>
          <t xml:space="preserve">
тип ліній вибирати перед початком заповнення таблиць! Якщо змінити тип ліній після заповнення то макрос скриє але не видалить листи, тому якщо ви після заповнення зміните тип ліній то відкрийте скриті листи!</t>
        </r>
      </text>
    </comment>
    <comment ref="D15" authorId="0">
      <text>
        <r>
          <rPr>
            <b/>
            <sz val="9"/>
            <color indexed="81"/>
            <rFont val="Tahoma"/>
            <family val="2"/>
            <charset val="204"/>
          </rPr>
          <t>e.tokarev:</t>
        </r>
        <r>
          <rPr>
            <sz val="9"/>
            <color indexed="81"/>
            <rFont val="Tahoma"/>
            <family val="2"/>
            <charset val="204"/>
          </rPr>
          <t xml:space="preserve">
если видите #Н/Д значит неправильно ввели код КОПФГ, код брать в довидке из статистики состоит из трёх знаков к примеру для советов 420</t>
        </r>
      </text>
    </comment>
    <comment ref="C19" authorId="0">
      <text>
        <r>
          <rPr>
            <b/>
            <sz val="9"/>
            <color indexed="81"/>
            <rFont val="Tahoma"/>
            <family val="2"/>
            <charset val="204"/>
          </rPr>
          <t>e.tokarev:</t>
        </r>
        <r>
          <rPr>
            <sz val="9"/>
            <color indexed="81"/>
            <rFont val="Tahoma"/>
            <family val="2"/>
            <charset val="204"/>
          </rPr>
          <t xml:space="preserve">
дата стоїть для прикладу, необхідно змінити на Вашу, але не пізніше 15</t>
        </r>
      </text>
    </comment>
    <comment ref="B21" authorId="1">
      <text>
        <r>
          <rPr>
            <b/>
            <sz val="9"/>
            <color indexed="81"/>
            <rFont val="Tahoma"/>
            <family val="2"/>
            <charset val="204"/>
          </rPr>
          <t>Jeka:</t>
        </r>
        <r>
          <rPr>
            <sz val="9"/>
            <color indexed="81"/>
            <rFont val="Tahoma"/>
            <family val="2"/>
            <charset val="204"/>
          </rPr>
          <t xml:space="preserve">
розпорядники ДЕРЖБЮДЖЕТУ НЕ ЗАПОВНЮЮТЬ</t>
        </r>
      </text>
    </comment>
    <comment ref="B22" authorId="1">
      <text>
        <r>
          <rPr>
            <b/>
            <sz val="9"/>
            <color indexed="81"/>
            <rFont val="Tahoma"/>
            <family val="2"/>
            <charset val="204"/>
          </rPr>
          <t>Jeka:</t>
        </r>
        <r>
          <rPr>
            <sz val="9"/>
            <color indexed="81"/>
            <rFont val="Tahoma"/>
            <family val="2"/>
            <charset val="204"/>
          </rPr>
          <t xml:space="preserve">
розпорядники ДЕРЖБЮДЖЕТУ НЕ ЗАПОВНЮЮТЬ</t>
        </r>
      </text>
    </comment>
    <comment ref="B23" authorId="1">
      <text>
        <r>
          <rPr>
            <b/>
            <sz val="9"/>
            <color indexed="81"/>
            <rFont val="Tahoma"/>
            <family val="2"/>
            <charset val="204"/>
          </rPr>
          <t>Jeka:</t>
        </r>
        <r>
          <rPr>
            <sz val="9"/>
            <color indexed="81"/>
            <rFont val="Tahoma"/>
            <family val="2"/>
            <charset val="204"/>
          </rPr>
          <t xml:space="preserve">
Заполняется только теми кто финансируется из месных бюджетов, ГОСБЮДЖЕТ СЮДА НИЧЕГО НЕ СТАВТЕ, </t>
        </r>
      </text>
    </comment>
    <comment ref="B24" authorId="1">
      <text>
        <r>
          <rPr>
            <b/>
            <sz val="9"/>
            <color indexed="81"/>
            <rFont val="Tahoma"/>
            <family val="2"/>
            <charset val="204"/>
          </rPr>
          <t>Jeka:</t>
        </r>
        <r>
          <rPr>
            <sz val="9"/>
            <color indexed="81"/>
            <rFont val="Tahoma"/>
            <family val="2"/>
            <charset val="204"/>
          </rPr>
          <t xml:space="preserve">
розпорядники ДЕРЖБЮДЖЕТУ НЕ ЗАПОВНЮЮТЬ</t>
        </r>
      </text>
    </comment>
  </commentList>
</comments>
</file>

<file path=xl/sharedStrings.xml><?xml version="1.0" encoding="utf-8"?>
<sst xmlns="http://schemas.openxmlformats.org/spreadsheetml/2006/main" count="10266" uniqueCount="5639">
  <si>
    <t>221</t>
  </si>
  <si>
    <t>230</t>
  </si>
  <si>
    <t>240</t>
  </si>
  <si>
    <t>ЗВІТ</t>
  </si>
  <si>
    <t>коди</t>
  </si>
  <si>
    <t>Установа</t>
  </si>
  <si>
    <t>за ЄДРПОУ</t>
  </si>
  <si>
    <t>за КОПФГ</t>
  </si>
  <si>
    <t>Організаційно-правова форма господарювання</t>
  </si>
  <si>
    <t>Залишок на кінець звітного періоду (року)</t>
  </si>
  <si>
    <t>Надійшло коштів за звітний період (рік)</t>
  </si>
  <si>
    <t>Затверджено на звітний рік</t>
  </si>
  <si>
    <t>Залишок на початок звітного року</t>
  </si>
  <si>
    <t>КЕКВ та/або ККК</t>
  </si>
  <si>
    <r>
      <t xml:space="preserve">Код відомчої класифікації видатків та кредитування </t>
    </r>
    <r>
      <rPr>
        <b/>
        <u/>
        <sz val="10"/>
        <color indexed="8"/>
        <rFont val="Times New Roman"/>
        <family val="1"/>
        <charset val="204"/>
      </rPr>
      <t>державного</t>
    </r>
    <r>
      <rPr>
        <b/>
        <sz val="10"/>
        <color indexed="8"/>
        <rFont val="Times New Roman"/>
        <family val="1"/>
        <charset val="204"/>
      </rPr>
      <t xml:space="preserve"> бюджету</t>
    </r>
  </si>
  <si>
    <r>
      <t xml:space="preserve">Код типової відомчої класифікації видатків </t>
    </r>
    <r>
      <rPr>
        <b/>
        <u/>
        <sz val="10"/>
        <color indexed="8"/>
        <rFont val="Times New Roman"/>
        <family val="1"/>
        <charset val="204"/>
      </rPr>
      <t>місцевих</t>
    </r>
    <r>
      <rPr>
        <b/>
        <sz val="10"/>
        <color indexed="8"/>
        <rFont val="Times New Roman"/>
        <family val="1"/>
        <charset val="204"/>
      </rPr>
      <t xml:space="preserve"> бюджетів</t>
    </r>
  </si>
  <si>
    <t>сюда ставят распорядители госбюджетных средств к примеру - 670,280,350</t>
  </si>
  <si>
    <t>Звіт за</t>
  </si>
  <si>
    <t>Звіт на</t>
  </si>
  <si>
    <t xml:space="preserve">Нарахо-вано доходів за звітний період (рік) </t>
  </si>
  <si>
    <t xml:space="preserve">Затверджено
на звітний рік
</t>
  </si>
  <si>
    <t>Затверджено
на звітний рік</t>
  </si>
  <si>
    <t>КЛАСИФІКАЦІЯ ОРГАНІЗАЦІЙНО-ПРАВОВИХ ФОРМ ГОСПОДАРЮВАННЯ</t>
  </si>
  <si>
    <t>Назва</t>
  </si>
  <si>
    <t>Попередній код</t>
  </si>
  <si>
    <t>Підприємства</t>
  </si>
  <si>
    <t>Фермерське господарство</t>
  </si>
  <si>
    <t>Приватне підприємство</t>
  </si>
  <si>
    <t>Колективне підприємство*)</t>
  </si>
  <si>
    <t>Державне підприємство</t>
  </si>
  <si>
    <t>Казенне підприємство</t>
  </si>
  <si>
    <t>Комунальне підприємство</t>
  </si>
  <si>
    <t>Дочірнє підприємство</t>
  </si>
  <si>
    <t>Іноземне підприємство</t>
  </si>
  <si>
    <t>Підприємство об’єднання громадян (релігійної організації, профспілки)</t>
  </si>
  <si>
    <t>Підприємство споживчої кооперації</t>
  </si>
  <si>
    <t>Орендне підприємство*)</t>
  </si>
  <si>
    <t>Індивідуальне підприємство*)</t>
  </si>
  <si>
    <t>Сімейне підприємство *)</t>
  </si>
  <si>
    <t>Спільне підприємство *)</t>
  </si>
  <si>
    <t>Господарські товариства</t>
  </si>
  <si>
    <t>Акціонерне товариство</t>
  </si>
  <si>
    <r>
      <t>Відкрите акціонерне товариство</t>
    </r>
    <r>
      <rPr>
        <i/>
        <sz val="13"/>
        <color indexed="57"/>
        <rFont val="Times New Roman"/>
        <family val="1"/>
        <charset val="204"/>
      </rPr>
      <t>*)</t>
    </r>
  </si>
  <si>
    <r>
      <t>Закрите акціонерне товариство</t>
    </r>
    <r>
      <rPr>
        <i/>
        <sz val="13"/>
        <color indexed="57"/>
        <rFont val="Times New Roman"/>
        <family val="1"/>
        <charset val="204"/>
      </rPr>
      <t>*)</t>
    </r>
  </si>
  <si>
    <t>Державна акціонерна компанія (товариство)</t>
  </si>
  <si>
    <t>Товариство з обмеженою відповідальністю</t>
  </si>
  <si>
    <t>Товариство з додатковою відповідальністю</t>
  </si>
  <si>
    <t>Повне товариство</t>
  </si>
  <si>
    <t>Командитне товариство</t>
  </si>
  <si>
    <t>Кооперативи</t>
  </si>
  <si>
    <t>Виробничий кооператив</t>
  </si>
  <si>
    <t>Обслуговуючий кооператив</t>
  </si>
  <si>
    <t>182,183,</t>
  </si>
  <si>
    <t>Споживчий кооператив</t>
  </si>
  <si>
    <t>Сільськогосподарський виробничий кооператив</t>
  </si>
  <si>
    <t>Сільськогосподарський обслуговуючий кооператив</t>
  </si>
  <si>
    <t xml:space="preserve">Кооперативний банк </t>
  </si>
  <si>
    <t xml:space="preserve">Організації  (установи,  заклади) </t>
  </si>
  <si>
    <t>БАЛАНС</t>
  </si>
  <si>
    <t>АКТИВ</t>
  </si>
  <si>
    <t>1401140</t>
  </si>
  <si>
    <t>1401160</t>
  </si>
  <si>
    <t>1401170</t>
  </si>
  <si>
    <t>1401180</t>
  </si>
  <si>
    <t>Державний комітет телебачення і радіомовлення України</t>
  </si>
  <si>
    <t>1701030</t>
  </si>
  <si>
    <t>1701210</t>
  </si>
  <si>
    <t>1701220</t>
  </si>
  <si>
    <t>1701250</t>
  </si>
  <si>
    <t>1701260</t>
  </si>
  <si>
    <t>1701270</t>
  </si>
  <si>
    <t>1701280</t>
  </si>
  <si>
    <t>1701810</t>
  </si>
  <si>
    <t>Міністерство культури України</t>
  </si>
  <si>
    <t>1801180</t>
  </si>
  <si>
    <t>1801210</t>
  </si>
  <si>
    <t>1801250</t>
  </si>
  <si>
    <t>1801280</t>
  </si>
  <si>
    <t>Забезпечення розвитку та застосування української мови</t>
  </si>
  <si>
    <t>1801330</t>
  </si>
  <si>
    <t>1801350</t>
  </si>
  <si>
    <t>1801360</t>
  </si>
  <si>
    <t>1801370</t>
  </si>
  <si>
    <t>1801380</t>
  </si>
  <si>
    <t>1801410</t>
  </si>
  <si>
    <t>1801420</t>
  </si>
  <si>
    <t>1801440</t>
  </si>
  <si>
    <t>1801490</t>
  </si>
  <si>
    <t>1803000</t>
  </si>
  <si>
    <t>1804000</t>
  </si>
  <si>
    <t>1804050</t>
  </si>
  <si>
    <t>Апарат Верховного Суду України</t>
  </si>
  <si>
    <t>Вищий спеціалізований суд України з розгляду цивільних і кримінальних справ</t>
  </si>
  <si>
    <t>Вищий господарський суд України</t>
  </si>
  <si>
    <t>Вищий адміністративний суд України</t>
  </si>
  <si>
    <t>Конституційний Суд України</t>
  </si>
  <si>
    <t>Генеральна прокуратура України</t>
  </si>
  <si>
    <t>Міністерство внутрішніх справ України</t>
  </si>
  <si>
    <t>1001020</t>
  </si>
  <si>
    <t>1001040</t>
  </si>
  <si>
    <t>1001060</t>
  </si>
  <si>
    <t>1001090</t>
  </si>
  <si>
    <t>1001110</t>
  </si>
  <si>
    <t>1001160</t>
  </si>
  <si>
    <t>1001180</t>
  </si>
  <si>
    <t>1001190</t>
  </si>
  <si>
    <t>1003040</t>
  </si>
  <si>
    <t>1003050</t>
  </si>
  <si>
    <t>1004040</t>
  </si>
  <si>
    <t>1004050</t>
  </si>
  <si>
    <t>6170000</t>
  </si>
  <si>
    <t>6171000</t>
  </si>
  <si>
    <t>6360000</t>
  </si>
  <si>
    <t>6361000</t>
  </si>
  <si>
    <t>6370000</t>
  </si>
  <si>
    <t>6371000</t>
  </si>
  <si>
    <t>6371010</t>
  </si>
  <si>
    <t>6380000</t>
  </si>
  <si>
    <t>6381000</t>
  </si>
  <si>
    <t>6381010</t>
  </si>
  <si>
    <t>6381020</t>
  </si>
  <si>
    <t>6381030</t>
  </si>
  <si>
    <t>6381040</t>
  </si>
  <si>
    <t>6381050</t>
  </si>
  <si>
    <t>6381100</t>
  </si>
  <si>
    <t>6381120</t>
  </si>
  <si>
    <t>6381130</t>
  </si>
  <si>
    <t>6381160</t>
  </si>
  <si>
    <t>6440000</t>
  </si>
  <si>
    <t>6441000</t>
  </si>
  <si>
    <t>6441010</t>
  </si>
  <si>
    <t>6441030</t>
  </si>
  <si>
    <t>6450000</t>
  </si>
  <si>
    <t>6451000</t>
  </si>
  <si>
    <t>6451010</t>
  </si>
  <si>
    <t>6500000</t>
  </si>
  <si>
    <t>6501000</t>
  </si>
  <si>
    <t>6501010</t>
  </si>
  <si>
    <t>6510000</t>
  </si>
  <si>
    <t>6511000</t>
  </si>
  <si>
    <t>6511010</t>
  </si>
  <si>
    <t>6511020</t>
  </si>
  <si>
    <t>6520000</t>
  </si>
  <si>
    <t>6521000</t>
  </si>
  <si>
    <t>6521010</t>
  </si>
  <si>
    <t>6521030</t>
  </si>
  <si>
    <t>6521040</t>
  </si>
  <si>
    <t>6521050</t>
  </si>
  <si>
    <t>6521070</t>
  </si>
  <si>
    <t>6521090</t>
  </si>
  <si>
    <t>6521100</t>
  </si>
  <si>
    <t>6521200</t>
  </si>
  <si>
    <t>6521220</t>
  </si>
  <si>
    <t>6524000</t>
  </si>
  <si>
    <t>6524010</t>
  </si>
  <si>
    <t>6540000</t>
  </si>
  <si>
    <t>6541000</t>
  </si>
  <si>
    <t>6541020</t>
  </si>
  <si>
    <t>6541030</t>
  </si>
  <si>
    <t>6541080</t>
  </si>
  <si>
    <t>6541100</t>
  </si>
  <si>
    <t>6541140</t>
  </si>
  <si>
    <t>6541200</t>
  </si>
  <si>
    <t>6550000</t>
  </si>
  <si>
    <t>6551000</t>
  </si>
  <si>
    <t>6551020</t>
  </si>
  <si>
    <t>6551030</t>
  </si>
  <si>
    <t>6551060</t>
  </si>
  <si>
    <t>6551070</t>
  </si>
  <si>
    <t>6551100</t>
  </si>
  <si>
    <t>6560000</t>
  </si>
  <si>
    <t>6561000</t>
  </si>
  <si>
    <t>6561040</t>
  </si>
  <si>
    <t>6561060</t>
  </si>
  <si>
    <t>6561090</t>
  </si>
  <si>
    <t>6570000</t>
  </si>
  <si>
    <t>6571000</t>
  </si>
  <si>
    <t>6571020</t>
  </si>
  <si>
    <t>6571030</t>
  </si>
  <si>
    <t>6580000</t>
  </si>
  <si>
    <t>6581000</t>
  </si>
  <si>
    <t>6581020</t>
  </si>
  <si>
    <t>6581040</t>
  </si>
  <si>
    <t>6590000</t>
  </si>
  <si>
    <t>6591000</t>
  </si>
  <si>
    <t>6591020</t>
  </si>
  <si>
    <t>6591060</t>
  </si>
  <si>
    <t>6591080</t>
  </si>
  <si>
    <t>6591100</t>
  </si>
  <si>
    <t>6600000</t>
  </si>
  <si>
    <t>6601000</t>
  </si>
  <si>
    <t>6601020</t>
  </si>
  <si>
    <t>6601030</t>
  </si>
  <si>
    <t>6620000</t>
  </si>
  <si>
    <t>6621000</t>
  </si>
  <si>
    <t>6621010</t>
  </si>
  <si>
    <t>6621020</t>
  </si>
  <si>
    <t>6621040</t>
  </si>
  <si>
    <t>6640000</t>
  </si>
  <si>
    <t>6641000</t>
  </si>
  <si>
    <t>6641010</t>
  </si>
  <si>
    <t>6641020</t>
  </si>
  <si>
    <t>6641030</t>
  </si>
  <si>
    <t>6641040</t>
  </si>
  <si>
    <t>6641050</t>
  </si>
  <si>
    <t>6650000</t>
  </si>
  <si>
    <t>6651000</t>
  </si>
  <si>
    <t>6730000</t>
  </si>
  <si>
    <t>6731000</t>
  </si>
  <si>
    <t>6731010</t>
  </si>
  <si>
    <t>6731050</t>
  </si>
  <si>
    <t>6740000</t>
  </si>
  <si>
    <t>6741000</t>
  </si>
  <si>
    <t>6741020</t>
  </si>
  <si>
    <t>6800000</t>
  </si>
  <si>
    <t>6801000</t>
  </si>
  <si>
    <t>7710000</t>
  </si>
  <si>
    <t>7711000</t>
  </si>
  <si>
    <t>7711010</t>
  </si>
  <si>
    <t>7720000</t>
  </si>
  <si>
    <t>7721000</t>
  </si>
  <si>
    <t>7721010</t>
  </si>
  <si>
    <t>7730000</t>
  </si>
  <si>
    <t>7731000</t>
  </si>
  <si>
    <t>7731010</t>
  </si>
  <si>
    <t>7740000</t>
  </si>
  <si>
    <t>7741000</t>
  </si>
  <si>
    <t>7741010</t>
  </si>
  <si>
    <t>7750000</t>
  </si>
  <si>
    <t>7751000</t>
  </si>
  <si>
    <t>7751010</t>
  </si>
  <si>
    <t>7760000</t>
  </si>
  <si>
    <t>7761000</t>
  </si>
  <si>
    <t>7761010</t>
  </si>
  <si>
    <t>7770000</t>
  </si>
  <si>
    <t>7771000</t>
  </si>
  <si>
    <t>7771010</t>
  </si>
  <si>
    <t>7780000</t>
  </si>
  <si>
    <t>7781000</t>
  </si>
  <si>
    <t>7781010</t>
  </si>
  <si>
    <t>7790000</t>
  </si>
  <si>
    <t>7791000</t>
  </si>
  <si>
    <t>7791010</t>
  </si>
  <si>
    <t>7800000</t>
  </si>
  <si>
    <t>7801000</t>
  </si>
  <si>
    <t>7801010</t>
  </si>
  <si>
    <t>7810000</t>
  </si>
  <si>
    <t>7811000</t>
  </si>
  <si>
    <t>7811010</t>
  </si>
  <si>
    <t>7820000</t>
  </si>
  <si>
    <t>7821000</t>
  </si>
  <si>
    <t>7821010</t>
  </si>
  <si>
    <t>7830000</t>
  </si>
  <si>
    <t>7831000</t>
  </si>
  <si>
    <t>7831010</t>
  </si>
  <si>
    <t>7840000</t>
  </si>
  <si>
    <t>7841000</t>
  </si>
  <si>
    <t>7841010</t>
  </si>
  <si>
    <t>7850000</t>
  </si>
  <si>
    <t>7851000</t>
  </si>
  <si>
    <t>7851010</t>
  </si>
  <si>
    <t>7860000</t>
  </si>
  <si>
    <t>7861000</t>
  </si>
  <si>
    <t>7861010</t>
  </si>
  <si>
    <t>7870000</t>
  </si>
  <si>
    <t>7871000</t>
  </si>
  <si>
    <t>7871010</t>
  </si>
  <si>
    <t>7880000</t>
  </si>
  <si>
    <t>7881000</t>
  </si>
  <si>
    <t>7881010</t>
  </si>
  <si>
    <t>7890000</t>
  </si>
  <si>
    <t>7891000</t>
  </si>
  <si>
    <t>7891010</t>
  </si>
  <si>
    <t>7900000</t>
  </si>
  <si>
    <t>7901000</t>
  </si>
  <si>
    <t>7901010</t>
  </si>
  <si>
    <t>7910000</t>
  </si>
  <si>
    <t>7911000</t>
  </si>
  <si>
    <t>7911010</t>
  </si>
  <si>
    <t>7920000</t>
  </si>
  <si>
    <t>7921000</t>
  </si>
  <si>
    <t>7921010</t>
  </si>
  <si>
    <t>7930000</t>
  </si>
  <si>
    <t>7931000</t>
  </si>
  <si>
    <t>7931010</t>
  </si>
  <si>
    <t>7940000</t>
  </si>
  <si>
    <t>7941000</t>
  </si>
  <si>
    <t>7941010</t>
  </si>
  <si>
    <t>7950000</t>
  </si>
  <si>
    <t>7951000</t>
  </si>
  <si>
    <t>7951010</t>
  </si>
  <si>
    <t>7970000</t>
  </si>
  <si>
    <t>7971000</t>
  </si>
  <si>
    <t>7971010</t>
  </si>
  <si>
    <t>121</t>
  </si>
  <si>
    <t>181</t>
  </si>
  <si>
    <t>231</t>
  </si>
  <si>
    <t>251</t>
  </si>
  <si>
    <t>275</t>
  </si>
  <si>
    <t>276</t>
  </si>
  <si>
    <t>280</t>
  </si>
  <si>
    <t>310</t>
  </si>
  <si>
    <t>311</t>
  </si>
  <si>
    <t>313</t>
  </si>
  <si>
    <t>320</t>
  </si>
  <si>
    <t>321</t>
  </si>
  <si>
    <t>350</t>
  </si>
  <si>
    <t>351</t>
  </si>
  <si>
    <t>360</t>
  </si>
  <si>
    <t>527</t>
  </si>
  <si>
    <t>534</t>
  </si>
  <si>
    <t>550</t>
  </si>
  <si>
    <t>556</t>
  </si>
  <si>
    <t>596</t>
  </si>
  <si>
    <t>598</t>
  </si>
  <si>
    <t>599</t>
  </si>
  <si>
    <t>601</t>
  </si>
  <si>
    <t>612</t>
  </si>
  <si>
    <t>615</t>
  </si>
  <si>
    <t>637</t>
  </si>
  <si>
    <t>638</t>
  </si>
  <si>
    <t>644</t>
  </si>
  <si>
    <t>645</t>
  </si>
  <si>
    <t>650</t>
  </si>
  <si>
    <t>651</t>
  </si>
  <si>
    <t>652</t>
  </si>
  <si>
    <t>654</t>
  </si>
  <si>
    <t>655</t>
  </si>
  <si>
    <t>656</t>
  </si>
  <si>
    <t>657</t>
  </si>
  <si>
    <t>658</t>
  </si>
  <si>
    <t>659</t>
  </si>
  <si>
    <t>660</t>
  </si>
  <si>
    <t>662</t>
  </si>
  <si>
    <t>664</t>
  </si>
  <si>
    <t>673</t>
  </si>
  <si>
    <t>674</t>
  </si>
  <si>
    <t>680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</si>
  <si>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</si>
  <si>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</si>
  <si>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</si>
  <si>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</si>
  <si>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</si>
  <si>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</si>
  <si>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</si>
  <si>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</si>
  <si>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</si>
  <si>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</si>
  <si>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</si>
  <si>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</si>
  <si>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</si>
  <si>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</si>
  <si>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</si>
  <si>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</si>
  <si>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</si>
  <si>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</si>
  <si>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</si>
  <si>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</si>
  <si>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</si>
  <si>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</si>
  <si>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</si>
  <si>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</si>
  <si>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</si>
  <si>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797</t>
  </si>
  <si>
    <t>про надходження та використання коштів загального фонду (форма</t>
  </si>
  <si>
    <t xml:space="preserve">      №2д,</t>
  </si>
  <si>
    <t xml:space="preserve">      №2м)</t>
  </si>
  <si>
    <t>про надходження і використання коштів, отриманих як плата за послуги (форма</t>
  </si>
  <si>
    <t xml:space="preserve">№ 4-1д, </t>
  </si>
  <si>
    <t>№ 4-1м),</t>
  </si>
  <si>
    <t xml:space="preserve">(форма </t>
  </si>
  <si>
    <t xml:space="preserve">№ 4-2д, </t>
  </si>
  <si>
    <t>№ 4-2м),</t>
  </si>
  <si>
    <t>про надходження і використання інших надходжень спеціального фонду (форма</t>
  </si>
  <si>
    <r>
      <t>№ 4-3д</t>
    </r>
    <r>
      <rPr>
        <sz val="11"/>
        <color indexed="8"/>
        <rFont val="Times New Roman"/>
        <family val="1"/>
        <charset val="204"/>
      </rPr>
      <t xml:space="preserve">, </t>
    </r>
  </si>
  <si>
    <t>№ 4-3м)</t>
  </si>
  <si>
    <t>про заборгованість за бюджетними коштами (форма</t>
  </si>
  <si>
    <t xml:space="preserve">   № 7д, </t>
  </si>
  <si>
    <t xml:space="preserve">   №7м)</t>
  </si>
  <si>
    <t>про результати фінансової діяльності (форма</t>
  </si>
  <si>
    <t>№ 9д,</t>
  </si>
  <si>
    <t xml:space="preserve"> № 9м)</t>
  </si>
  <si>
    <t>(позики міжнародних фінансових організацій) (форма</t>
  </si>
  <si>
    <t>№4-3д.1,</t>
  </si>
  <si>
    <t>№4-3м.1)</t>
  </si>
  <si>
    <t>про заборгованість за окремими програмами (форма</t>
  </si>
  <si>
    <t>№7м.1)</t>
  </si>
  <si>
    <t>№7д.1,</t>
  </si>
  <si>
    <t>вписати назву КВК</t>
  </si>
  <si>
    <t>Посада першого підпису</t>
  </si>
  <si>
    <t>Посада другого підпису</t>
  </si>
  <si>
    <t>(ініціали, прізвище)</t>
  </si>
  <si>
    <t>Касові за звітний період (рік)</t>
  </si>
  <si>
    <t>Фактичні за звітний період (рік)</t>
  </si>
  <si>
    <t>Апарат Верховної Ради України</t>
  </si>
  <si>
    <t>1203060</t>
  </si>
  <si>
    <t>1203070</t>
  </si>
  <si>
    <t>1203090</t>
  </si>
  <si>
    <t>1205020</t>
  </si>
  <si>
    <t>1205050</t>
  </si>
  <si>
    <t>1205060</t>
  </si>
  <si>
    <t>1205070</t>
  </si>
  <si>
    <t>1205080</t>
  </si>
  <si>
    <t>1206000</t>
  </si>
  <si>
    <t>2501450</t>
  </si>
  <si>
    <t>2501580</t>
  </si>
  <si>
    <t>2501600</t>
  </si>
  <si>
    <t>2501620</t>
  </si>
  <si>
    <t>Державне управління справами</t>
  </si>
  <si>
    <t>Надання  медичних  послуг  медичними  закладами</t>
  </si>
  <si>
    <t>Капітальний ремонт житлового фонду</t>
  </si>
  <si>
    <t>1201080</t>
  </si>
  <si>
    <t>1201090</t>
  </si>
  <si>
    <t>1201110</t>
  </si>
  <si>
    <t>1201120</t>
  </si>
  <si>
    <t>1201170</t>
  </si>
  <si>
    <t>1201320</t>
  </si>
  <si>
    <t>1201340</t>
  </si>
  <si>
    <t>1201370</t>
  </si>
  <si>
    <t>1201610</t>
  </si>
  <si>
    <t>1202000</t>
  </si>
  <si>
    <t>1202010</t>
  </si>
  <si>
    <t>1202050</t>
  </si>
  <si>
    <t>1202070</t>
  </si>
  <si>
    <t>1202080</t>
  </si>
  <si>
    <t>1202130</t>
  </si>
  <si>
    <t>1202140</t>
  </si>
  <si>
    <t>1204000</t>
  </si>
  <si>
    <t>1204010</t>
  </si>
  <si>
    <t>1205000</t>
  </si>
  <si>
    <t>1210000</t>
  </si>
  <si>
    <t>1211000</t>
  </si>
  <si>
    <t>1211050</t>
  </si>
  <si>
    <t>1400000</t>
  </si>
  <si>
    <t>1401000</t>
  </si>
  <si>
    <t>1401010</t>
  </si>
  <si>
    <t>1401020</t>
  </si>
  <si>
    <t>1401030</t>
  </si>
  <si>
    <t>1401040</t>
  </si>
  <si>
    <t>1401050</t>
  </si>
  <si>
    <t>1401060</t>
  </si>
  <si>
    <t>1401080</t>
  </si>
  <si>
    <t>1401100</t>
  </si>
  <si>
    <t>1401110</t>
  </si>
  <si>
    <t>1401120</t>
  </si>
  <si>
    <t>1401130</t>
  </si>
  <si>
    <t>1401150</t>
  </si>
  <si>
    <t>1700000</t>
  </si>
  <si>
    <t>1701000</t>
  </si>
  <si>
    <t>1701010</t>
  </si>
  <si>
    <t>1701020</t>
  </si>
  <si>
    <t>1701040</t>
  </si>
  <si>
    <t>1701050</t>
  </si>
  <si>
    <t>1701070</t>
  </si>
  <si>
    <t>1701080</t>
  </si>
  <si>
    <t>1701100</t>
  </si>
  <si>
    <t>1701110</t>
  </si>
  <si>
    <t>1701120</t>
  </si>
  <si>
    <t>1701130</t>
  </si>
  <si>
    <t>1701150</t>
  </si>
  <si>
    <t>1701160</t>
  </si>
  <si>
    <t>1701170</t>
  </si>
  <si>
    <t>1701230</t>
  </si>
  <si>
    <t>1701240</t>
  </si>
  <si>
    <t>1701290</t>
  </si>
  <si>
    <t>1800000</t>
  </si>
  <si>
    <t>1801000</t>
  </si>
  <si>
    <t>1801010</t>
  </si>
  <si>
    <t>1801020</t>
  </si>
  <si>
    <t>1801030</t>
  </si>
  <si>
    <t>1801040</t>
  </si>
  <si>
    <t>1801050</t>
  </si>
  <si>
    <t>1801060</t>
  </si>
  <si>
    <t>1801070</t>
  </si>
  <si>
    <t>1801080</t>
  </si>
  <si>
    <t>1801090</t>
  </si>
  <si>
    <t>1801100</t>
  </si>
  <si>
    <t>1801110</t>
  </si>
  <si>
    <t>1801120</t>
  </si>
  <si>
    <t>1801130</t>
  </si>
  <si>
    <t>1801140</t>
  </si>
  <si>
    <t>1801150</t>
  </si>
  <si>
    <t>1801160</t>
  </si>
  <si>
    <t>1801170</t>
  </si>
  <si>
    <t>1801190</t>
  </si>
  <si>
    <t>1801200</t>
  </si>
  <si>
    <t>1801220</t>
  </si>
  <si>
    <t>1801240</t>
  </si>
  <si>
    <t>1801260</t>
  </si>
  <si>
    <t>1801270</t>
  </si>
  <si>
    <t>1801290</t>
  </si>
  <si>
    <t>1801300</t>
  </si>
  <si>
    <t>1801310</t>
  </si>
  <si>
    <t>1801320</t>
  </si>
  <si>
    <t>1801450</t>
  </si>
  <si>
    <t>1801460</t>
  </si>
  <si>
    <t>1801470</t>
  </si>
  <si>
    <t>1801500</t>
  </si>
  <si>
    <t>1801520</t>
  </si>
  <si>
    <t>1801550</t>
  </si>
  <si>
    <t>1801580</t>
  </si>
  <si>
    <t>1801590</t>
  </si>
  <si>
    <t>1802000</t>
  </si>
  <si>
    <t>1802040</t>
  </si>
  <si>
    <t>1805000</t>
  </si>
  <si>
    <t>1805020</t>
  </si>
  <si>
    <t>1806000</t>
  </si>
  <si>
    <t>1806010</t>
  </si>
  <si>
    <t>1806020</t>
  </si>
  <si>
    <t>1806030</t>
  </si>
  <si>
    <t>1806040</t>
  </si>
  <si>
    <t>1806050</t>
  </si>
  <si>
    <t>1806060</t>
  </si>
  <si>
    <t>1806070</t>
  </si>
  <si>
    <t>1807000</t>
  </si>
  <si>
    <t>1807010</t>
  </si>
  <si>
    <t>1810000</t>
  </si>
  <si>
    <t>1811000</t>
  </si>
  <si>
    <t>1811020</t>
  </si>
  <si>
    <t>1900000</t>
  </si>
  <si>
    <t>1901000</t>
  </si>
  <si>
    <t>1901050</t>
  </si>
  <si>
    <t>2100000</t>
  </si>
  <si>
    <t>2101000</t>
  </si>
  <si>
    <t>2101010</t>
  </si>
  <si>
    <t>2101020</t>
  </si>
  <si>
    <t>2101070</t>
  </si>
  <si>
    <t>2101080</t>
  </si>
  <si>
    <t>2101100</t>
  </si>
  <si>
    <t>2101110</t>
  </si>
  <si>
    <t>2101140</t>
  </si>
  <si>
    <t>2101150</t>
  </si>
  <si>
    <t>2101160</t>
  </si>
  <si>
    <t>2101170</t>
  </si>
  <si>
    <t>2101180</t>
  </si>
  <si>
    <t>2101190</t>
  </si>
  <si>
    <t>2101200</t>
  </si>
  <si>
    <t>2101210</t>
  </si>
  <si>
    <t>2101230</t>
  </si>
  <si>
    <t>2101240</t>
  </si>
  <si>
    <t>2101340</t>
  </si>
  <si>
    <t>2101350</t>
  </si>
  <si>
    <t>2200000</t>
  </si>
  <si>
    <t>2201000</t>
  </si>
  <si>
    <t>2201010</t>
  </si>
  <si>
    <t>2201020</t>
  </si>
  <si>
    <t>2201040</t>
  </si>
  <si>
    <t>2201060</t>
  </si>
  <si>
    <t>2201070</t>
  </si>
  <si>
    <t>2201080</t>
  </si>
  <si>
    <t>2201090</t>
  </si>
  <si>
    <t>2201100</t>
  </si>
  <si>
    <t>2201110</t>
  </si>
  <si>
    <t>2201120</t>
  </si>
  <si>
    <t>2201130</t>
  </si>
  <si>
    <t>2201140</t>
  </si>
  <si>
    <t>2201150</t>
  </si>
  <si>
    <t>2201160</t>
  </si>
  <si>
    <t>2201170</t>
  </si>
  <si>
    <t>2201180</t>
  </si>
  <si>
    <t>2201190</t>
  </si>
  <si>
    <t>2201200</t>
  </si>
  <si>
    <t>2201230</t>
  </si>
  <si>
    <t>2201240</t>
  </si>
  <si>
    <t>2201250</t>
  </si>
  <si>
    <t>2201260</t>
  </si>
  <si>
    <t>2201270</t>
  </si>
  <si>
    <t>2201310</t>
  </si>
  <si>
    <t>2201320</t>
  </si>
  <si>
    <t>2201340</t>
  </si>
  <si>
    <t>2201360</t>
  </si>
  <si>
    <t>2201370</t>
  </si>
  <si>
    <t>2201430</t>
  </si>
  <si>
    <t>2201440</t>
  </si>
  <si>
    <t>2201470</t>
  </si>
  <si>
    <t>2201500</t>
  </si>
  <si>
    <t>2201510</t>
  </si>
  <si>
    <t>2201520</t>
  </si>
  <si>
    <t>2201540</t>
  </si>
  <si>
    <t>2201600</t>
  </si>
  <si>
    <t>2202000</t>
  </si>
  <si>
    <t>2204000</t>
  </si>
  <si>
    <t>2204050</t>
  </si>
  <si>
    <t>2204090</t>
  </si>
  <si>
    <t>2204130</t>
  </si>
  <si>
    <t>2204160</t>
  </si>
  <si>
    <t>2204170</t>
  </si>
  <si>
    <t>2204220</t>
  </si>
  <si>
    <t>2204240</t>
  </si>
  <si>
    <t>2204250</t>
  </si>
  <si>
    <t>2204310</t>
  </si>
  <si>
    <t>2204330</t>
  </si>
  <si>
    <t>2204350</t>
  </si>
  <si>
    <t>2204400</t>
  </si>
  <si>
    <t>2204450</t>
  </si>
  <si>
    <t>2204460</t>
  </si>
  <si>
    <t>2204490</t>
  </si>
  <si>
    <t>2206000</t>
  </si>
  <si>
    <t>2206010</t>
  </si>
  <si>
    <t>2206040</t>
  </si>
  <si>
    <t>2206050</t>
  </si>
  <si>
    <t>2210000</t>
  </si>
  <si>
    <t>2211000</t>
  </si>
  <si>
    <t>2300000</t>
  </si>
  <si>
    <t>2301000</t>
  </si>
  <si>
    <t>2301010</t>
  </si>
  <si>
    <t>2301020</t>
  </si>
  <si>
    <t>2301050</t>
  </si>
  <si>
    <t>2301060</t>
  </si>
  <si>
    <t>2301070</t>
  </si>
  <si>
    <t>2301080</t>
  </si>
  <si>
    <t>2301090</t>
  </si>
  <si>
    <t>2301100</t>
  </si>
  <si>
    <t>2301110</t>
  </si>
  <si>
    <t>2301120</t>
  </si>
  <si>
    <t>2301130</t>
  </si>
  <si>
    <t>2301170</t>
  </si>
  <si>
    <t>2301180</t>
  </si>
  <si>
    <t>2301200</t>
  </si>
  <si>
    <t>2301230</t>
  </si>
  <si>
    <t>2301250</t>
  </si>
  <si>
    <t>2301260</t>
  </si>
  <si>
    <t>2301270</t>
  </si>
  <si>
    <t>2301280</t>
  </si>
  <si>
    <t>2301310</t>
  </si>
  <si>
    <t>2301350</t>
  </si>
  <si>
    <t>2301360</t>
  </si>
  <si>
    <t>2301370</t>
  </si>
  <si>
    <t>2301400</t>
  </si>
  <si>
    <t>2301410</t>
  </si>
  <si>
    <t>2301420</t>
  </si>
  <si>
    <t>2301440</t>
  </si>
  <si>
    <t>2301450</t>
  </si>
  <si>
    <t>2301510</t>
  </si>
  <si>
    <t>2301520</t>
  </si>
  <si>
    <t>2301820</t>
  </si>
  <si>
    <t>2301840</t>
  </si>
  <si>
    <t>2301890</t>
  </si>
  <si>
    <t>2302000</t>
  </si>
  <si>
    <t>2302010</t>
  </si>
  <si>
    <t>2304000</t>
  </si>
  <si>
    <t>2304010</t>
  </si>
  <si>
    <t>2305000</t>
  </si>
  <si>
    <t>2305010</t>
  </si>
  <si>
    <t>2310000</t>
  </si>
  <si>
    <t>2311000</t>
  </si>
  <si>
    <t>2311190</t>
  </si>
  <si>
    <t>2311210</t>
  </si>
  <si>
    <t>2311220</t>
  </si>
  <si>
    <t>2311230</t>
  </si>
  <si>
    <t>2400000</t>
  </si>
  <si>
    <t>2401000</t>
  </si>
  <si>
    <t>2401010</t>
  </si>
  <si>
    <t>2401030</t>
  </si>
  <si>
    <t>2401040</t>
  </si>
  <si>
    <t>2401090</t>
  </si>
  <si>
    <t>2401160</t>
  </si>
  <si>
    <t>2401270</t>
  </si>
  <si>
    <t>2401280</t>
  </si>
  <si>
    <t>2401330</t>
  </si>
  <si>
    <t>2401450</t>
  </si>
  <si>
    <t>2401460</t>
  </si>
  <si>
    <t>2402000</t>
  </si>
  <si>
    <t>2404000</t>
  </si>
  <si>
    <t>2404010</t>
  </si>
  <si>
    <t>2404020</t>
  </si>
  <si>
    <t>2405000</t>
  </si>
  <si>
    <t>2405010</t>
  </si>
  <si>
    <t>2406000</t>
  </si>
  <si>
    <t>2406010</t>
  </si>
  <si>
    <t>2407000</t>
  </si>
  <si>
    <t>2407010</t>
  </si>
  <si>
    <t>2407020</t>
  </si>
  <si>
    <t>2407040</t>
  </si>
  <si>
    <t>2407050</t>
  </si>
  <si>
    <t>2407060</t>
  </si>
  <si>
    <t>2407070</t>
  </si>
  <si>
    <t>2407090</t>
  </si>
  <si>
    <t>2407130</t>
  </si>
  <si>
    <t>2500000</t>
  </si>
  <si>
    <t>2501000</t>
  </si>
  <si>
    <t>2501010</t>
  </si>
  <si>
    <t>2501040</t>
  </si>
  <si>
    <t>2501050</t>
  </si>
  <si>
    <t>2501060</t>
  </si>
  <si>
    <t>2501070</t>
  </si>
  <si>
    <t>2501090</t>
  </si>
  <si>
    <t>2501130</t>
  </si>
  <si>
    <t>2501140</t>
  </si>
  <si>
    <t>2501150</t>
  </si>
  <si>
    <t>2501160</t>
  </si>
  <si>
    <t>2501170</t>
  </si>
  <si>
    <t>2501180</t>
  </si>
  <si>
    <t>2501200</t>
  </si>
  <si>
    <t>2501210</t>
  </si>
  <si>
    <t>2501230</t>
  </si>
  <si>
    <t>2501240</t>
  </si>
  <si>
    <t>2501250</t>
  </si>
  <si>
    <t>2501270</t>
  </si>
  <si>
    <t>2501300</t>
  </si>
  <si>
    <t>2501360</t>
  </si>
  <si>
    <t>2501380</t>
  </si>
  <si>
    <t>2501410</t>
  </si>
  <si>
    <t>2501420</t>
  </si>
  <si>
    <t>2501550</t>
  </si>
  <si>
    <t>2501610</t>
  </si>
  <si>
    <t>2501630</t>
  </si>
  <si>
    <t>2503000</t>
  </si>
  <si>
    <t>2503010</t>
  </si>
  <si>
    <t>2505000</t>
  </si>
  <si>
    <t>2505010</t>
  </si>
  <si>
    <t>2505040</t>
  </si>
  <si>
    <t>2505050</t>
  </si>
  <si>
    <t>2506000</t>
  </si>
  <si>
    <t>2506020</t>
  </si>
  <si>
    <t>2506050</t>
  </si>
  <si>
    <t>2507000</t>
  </si>
  <si>
    <t>2507020</t>
  </si>
  <si>
    <t>2507030</t>
  </si>
  <si>
    <t>2507050</t>
  </si>
  <si>
    <t>2507080</t>
  </si>
  <si>
    <t>2507090</t>
  </si>
  <si>
    <t>2510000</t>
  </si>
  <si>
    <t>2511000</t>
  </si>
  <si>
    <t>2511060</t>
  </si>
  <si>
    <t>2511100</t>
  </si>
  <si>
    <t>2750000</t>
  </si>
  <si>
    <t>2751000</t>
  </si>
  <si>
    <t>2751010</t>
  </si>
  <si>
    <t>2751030</t>
  </si>
  <si>
    <t>2751040</t>
  </si>
  <si>
    <t>2751050</t>
  </si>
  <si>
    <t>2751060</t>
  </si>
  <si>
    <t>2751070</t>
  </si>
  <si>
    <t>2751080</t>
  </si>
  <si>
    <t>2751090</t>
  </si>
  <si>
    <t>2751100</t>
  </si>
  <si>
    <t>2751120</t>
  </si>
  <si>
    <t>2751130</t>
  </si>
  <si>
    <t>2751140</t>
  </si>
  <si>
    <t>2751150</t>
  </si>
  <si>
    <t>2751160</t>
  </si>
  <si>
    <t>2751230</t>
  </si>
  <si>
    <t>2751370</t>
  </si>
  <si>
    <t>2751380</t>
  </si>
  <si>
    <t>2751420</t>
  </si>
  <si>
    <t>2751610</t>
  </si>
  <si>
    <t>2751800</t>
  </si>
  <si>
    <t>2751820</t>
  </si>
  <si>
    <t>2752000</t>
  </si>
  <si>
    <t>2752010</t>
  </si>
  <si>
    <t>2760000</t>
  </si>
  <si>
    <t>2761000</t>
  </si>
  <si>
    <t>2761150</t>
  </si>
  <si>
    <t>2761240</t>
  </si>
  <si>
    <t>2761350</t>
  </si>
  <si>
    <t>2761360</t>
  </si>
  <si>
    <t>2761370</t>
  </si>
  <si>
    <t>2800000</t>
  </si>
  <si>
    <t>2801000</t>
  </si>
  <si>
    <t>2801010</t>
  </si>
  <si>
    <t>2801020</t>
  </si>
  <si>
    <t>2801040</t>
  </si>
  <si>
    <t>2801050</t>
  </si>
  <si>
    <t>2801060</t>
  </si>
  <si>
    <t>2801070</t>
  </si>
  <si>
    <t>2801080</t>
  </si>
  <si>
    <t>2801100</t>
  </si>
  <si>
    <t>2801110</t>
  </si>
  <si>
    <t>2801130</t>
  </si>
  <si>
    <t>2801140</t>
  </si>
  <si>
    <t>2801150</t>
  </si>
  <si>
    <t>2801170</t>
  </si>
  <si>
    <t>2801190</t>
  </si>
  <si>
    <t>2801200</t>
  </si>
  <si>
    <t>2801210</t>
  </si>
  <si>
    <t>2801220</t>
  </si>
  <si>
    <t>2801240</t>
  </si>
  <si>
    <t>2801250</t>
  </si>
  <si>
    <t>2801260</t>
  </si>
  <si>
    <t>2801270</t>
  </si>
  <si>
    <t>2801290</t>
  </si>
  <si>
    <t>2801300</t>
  </si>
  <si>
    <t>2801310</t>
  </si>
  <si>
    <t>2801320</t>
  </si>
  <si>
    <t>2801330</t>
  </si>
  <si>
    <t>2801340</t>
  </si>
  <si>
    <t>2801350</t>
  </si>
  <si>
    <t>2801430</t>
  </si>
  <si>
    <t>2801500</t>
  </si>
  <si>
    <t>2801510</t>
  </si>
  <si>
    <t>2801520</t>
  </si>
  <si>
    <t>2801540</t>
  </si>
  <si>
    <t>2801570</t>
  </si>
  <si>
    <t>2801590</t>
  </si>
  <si>
    <t>2802000</t>
  </si>
  <si>
    <t>2802010</t>
  </si>
  <si>
    <t>2802020</t>
  </si>
  <si>
    <t>2802030</t>
  </si>
  <si>
    <t>2802040</t>
  </si>
  <si>
    <t>2802050</t>
  </si>
  <si>
    <t>2802080</t>
  </si>
  <si>
    <t>2803000</t>
  </si>
  <si>
    <t>2803020</t>
  </si>
  <si>
    <t>2803040</t>
  </si>
  <si>
    <t>2803600</t>
  </si>
  <si>
    <t>2804000</t>
  </si>
  <si>
    <t>2804010</t>
  </si>
  <si>
    <t>2804020</t>
  </si>
  <si>
    <t>2804030</t>
  </si>
  <si>
    <t>2804040</t>
  </si>
  <si>
    <t>2804050</t>
  </si>
  <si>
    <t>2804070</t>
  </si>
  <si>
    <t>2804080</t>
  </si>
  <si>
    <t>2804090</t>
  </si>
  <si>
    <t>2807000</t>
  </si>
  <si>
    <t>2807010</t>
  </si>
  <si>
    <t>2807020</t>
  </si>
  <si>
    <t>2809000</t>
  </si>
  <si>
    <t>2809020</t>
  </si>
  <si>
    <t>2809030</t>
  </si>
  <si>
    <t>2809040</t>
  </si>
  <si>
    <t>3000000</t>
  </si>
  <si>
    <t>3001000</t>
  </si>
  <si>
    <t>3100000</t>
  </si>
  <si>
    <t>3101000</t>
  </si>
  <si>
    <t>3101010</t>
  </si>
  <si>
    <t>3101030</t>
  </si>
  <si>
    <t>3101050</t>
  </si>
  <si>
    <t>3101060</t>
  </si>
  <si>
    <t>3101090</t>
  </si>
  <si>
    <t>3101160</t>
  </si>
  <si>
    <t>3101180</t>
  </si>
  <si>
    <t>3102000</t>
  </si>
  <si>
    <t>3102010</t>
  </si>
  <si>
    <t>3103000</t>
  </si>
  <si>
    <t>3103010</t>
  </si>
  <si>
    <t>3103080</t>
  </si>
  <si>
    <t>3104000</t>
  </si>
  <si>
    <t>3104020</t>
  </si>
  <si>
    <t>3104030</t>
  </si>
  <si>
    <t>3104040</t>
  </si>
  <si>
    <t>3104050</t>
  </si>
  <si>
    <t>3104060</t>
  </si>
  <si>
    <t>3105000</t>
  </si>
  <si>
    <t>3105010</t>
  </si>
  <si>
    <t>3106000</t>
  </si>
  <si>
    <t>3107000</t>
  </si>
  <si>
    <t>3107010</t>
  </si>
  <si>
    <t>3108000</t>
  </si>
  <si>
    <t>3108010</t>
  </si>
  <si>
    <t>3108020</t>
  </si>
  <si>
    <t>3108030</t>
  </si>
  <si>
    <t>3108050</t>
  </si>
  <si>
    <t>3110000</t>
  </si>
  <si>
    <t>3111000</t>
  </si>
  <si>
    <t>3111010</t>
  </si>
  <si>
    <t>3111020</t>
  </si>
  <si>
    <t>3111030</t>
  </si>
  <si>
    <t>3130000</t>
  </si>
  <si>
    <t>3131000</t>
  </si>
  <si>
    <t>3131020</t>
  </si>
  <si>
    <t>3200000</t>
  </si>
  <si>
    <t>3201000</t>
  </si>
  <si>
    <t>3201010</t>
  </si>
  <si>
    <t>3201050</t>
  </si>
  <si>
    <t>3201060</t>
  </si>
  <si>
    <t>3201070</t>
  </si>
  <si>
    <t>3201130</t>
  </si>
  <si>
    <t>3201280</t>
  </si>
  <si>
    <t>3201300</t>
  </si>
  <si>
    <t>3201340</t>
  </si>
  <si>
    <t>3201350</t>
  </si>
  <si>
    <t>3201360</t>
  </si>
  <si>
    <t>3201430</t>
  </si>
  <si>
    <t>3201460</t>
  </si>
  <si>
    <t>3202000</t>
  </si>
  <si>
    <t>3202050</t>
  </si>
  <si>
    <t>3202100</t>
  </si>
  <si>
    <t>3202130</t>
  </si>
  <si>
    <t>3202140</t>
  </si>
  <si>
    <t>3209000</t>
  </si>
  <si>
    <t>3209010</t>
  </si>
  <si>
    <t>3210000</t>
  </si>
  <si>
    <t>3211000</t>
  </si>
  <si>
    <t>3500000</t>
  </si>
  <si>
    <t>3501000</t>
  </si>
  <si>
    <t>3501010</t>
  </si>
  <si>
    <t>3501020</t>
  </si>
  <si>
    <t>3501030</t>
  </si>
  <si>
    <t>3501040</t>
  </si>
  <si>
    <t>3501050</t>
  </si>
  <si>
    <t>3501060</t>
  </si>
  <si>
    <t>3501070</t>
  </si>
  <si>
    <t>3501090</t>
  </si>
  <si>
    <t>3501100</t>
  </si>
  <si>
    <t>3501110</t>
  </si>
  <si>
    <t>3501120</t>
  </si>
  <si>
    <t>3501140</t>
  </si>
  <si>
    <t>3501180</t>
  </si>
  <si>
    <t>3501200</t>
  </si>
  <si>
    <t>3501220</t>
  </si>
  <si>
    <t>3501230</t>
  </si>
  <si>
    <t>3501340</t>
  </si>
  <si>
    <t>3501410</t>
  </si>
  <si>
    <t>3501420</t>
  </si>
  <si>
    <t>3501430</t>
  </si>
  <si>
    <t>3501630</t>
  </si>
  <si>
    <t>3501640</t>
  </si>
  <si>
    <t>3501660</t>
  </si>
  <si>
    <t>3503000</t>
  </si>
  <si>
    <t>3503010</t>
  </si>
  <si>
    <t>3503020</t>
  </si>
  <si>
    <t>3504000</t>
  </si>
  <si>
    <t>3504010</t>
  </si>
  <si>
    <t>3504020</t>
  </si>
  <si>
    <t>3504030</t>
  </si>
  <si>
    <t>3504800</t>
  </si>
  <si>
    <t>3505000</t>
  </si>
  <si>
    <t>3505010</t>
  </si>
  <si>
    <t>3505020</t>
  </si>
  <si>
    <t>3506000</t>
  </si>
  <si>
    <t>3506010</t>
  </si>
  <si>
    <t>3506030</t>
  </si>
  <si>
    <t>3506040</t>
  </si>
  <si>
    <t>3506050</t>
  </si>
  <si>
    <t>3507000</t>
  </si>
  <si>
    <t>3507010</t>
  </si>
  <si>
    <t>3507020</t>
  </si>
  <si>
    <t>3507030</t>
  </si>
  <si>
    <t>3507040</t>
  </si>
  <si>
    <t>3507050</t>
  </si>
  <si>
    <t>3507060</t>
  </si>
  <si>
    <t>3507600</t>
  </si>
  <si>
    <t>3510000</t>
  </si>
  <si>
    <t>3511000</t>
  </si>
  <si>
    <t>3511030</t>
  </si>
  <si>
    <t>3511050</t>
  </si>
  <si>
    <t>3511060</t>
  </si>
  <si>
    <t>3511080</t>
  </si>
  <si>
    <t>3511090</t>
  </si>
  <si>
    <t>3511100</t>
  </si>
  <si>
    <t>3511150</t>
  </si>
  <si>
    <t>3511160</t>
  </si>
  <si>
    <t>3511180</t>
  </si>
  <si>
    <t>3511190</t>
  </si>
  <si>
    <t>3511210</t>
  </si>
  <si>
    <t>3511230</t>
  </si>
  <si>
    <t>3511250</t>
  </si>
  <si>
    <t>3511260</t>
  </si>
  <si>
    <t>3511270</t>
  </si>
  <si>
    <t>3511280</t>
  </si>
  <si>
    <t>3511290</t>
  </si>
  <si>
    <t>3511330</t>
  </si>
  <si>
    <t>3511340</t>
  </si>
  <si>
    <t>3511390</t>
  </si>
  <si>
    <t>3511440</t>
  </si>
  <si>
    <t>3511640</t>
  </si>
  <si>
    <t>3511650</t>
  </si>
  <si>
    <t>3600000</t>
  </si>
  <si>
    <t>3601000</t>
  </si>
  <si>
    <t>3601010</t>
  </si>
  <si>
    <t>3601070</t>
  </si>
  <si>
    <t>3601080</t>
  </si>
  <si>
    <t>3601090</t>
  </si>
  <si>
    <t>3601150</t>
  </si>
  <si>
    <t>3601170</t>
  </si>
  <si>
    <t>3602000</t>
  </si>
  <si>
    <t>3602010</t>
  </si>
  <si>
    <t>3604000</t>
  </si>
  <si>
    <t>3604010</t>
  </si>
  <si>
    <t>3608000</t>
  </si>
  <si>
    <t>3608010</t>
  </si>
  <si>
    <t>5030000</t>
  </si>
  <si>
    <t>5031000</t>
  </si>
  <si>
    <t>5120000</t>
  </si>
  <si>
    <t>5121000</t>
  </si>
  <si>
    <t>5270000</t>
  </si>
  <si>
    <t>5271000</t>
  </si>
  <si>
    <t>5271010</t>
  </si>
  <si>
    <t>5271020</t>
  </si>
  <si>
    <t>5271030</t>
  </si>
  <si>
    <t>5271040</t>
  </si>
  <si>
    <t>5340000</t>
  </si>
  <si>
    <t>5341000</t>
  </si>
  <si>
    <t>5341020</t>
  </si>
  <si>
    <t>5342000</t>
  </si>
  <si>
    <t>5500000</t>
  </si>
  <si>
    <t>5501000</t>
  </si>
  <si>
    <t>5501010</t>
  </si>
  <si>
    <t>5501020</t>
  </si>
  <si>
    <t>5530000</t>
  </si>
  <si>
    <t>5531000</t>
  </si>
  <si>
    <t>5560000</t>
  </si>
  <si>
    <t>5561000</t>
  </si>
  <si>
    <t>5561010</t>
  </si>
  <si>
    <t>5960000</t>
  </si>
  <si>
    <t>5961000</t>
  </si>
  <si>
    <t>5961010</t>
  </si>
  <si>
    <t>5980000</t>
  </si>
  <si>
    <t>5981000</t>
  </si>
  <si>
    <t>5981010</t>
  </si>
  <si>
    <t>5990000</t>
  </si>
  <si>
    <t>5991000</t>
  </si>
  <si>
    <t>5991010</t>
  </si>
  <si>
    <t>6010000</t>
  </si>
  <si>
    <t>6011000</t>
  </si>
  <si>
    <t>6011010</t>
  </si>
  <si>
    <t>6011020</t>
  </si>
  <si>
    <t>6070000</t>
  </si>
  <si>
    <t>6071000</t>
  </si>
  <si>
    <t>6110000</t>
  </si>
  <si>
    <t>6111000</t>
  </si>
  <si>
    <t>6120000</t>
  </si>
  <si>
    <t>6121000</t>
  </si>
  <si>
    <t>6121010</t>
  </si>
  <si>
    <t>6121020</t>
  </si>
  <si>
    <t>6121030</t>
  </si>
  <si>
    <t>6122000</t>
  </si>
  <si>
    <t>6122040</t>
  </si>
  <si>
    <t>6122050</t>
  </si>
  <si>
    <t>6122060</t>
  </si>
  <si>
    <t>6150000</t>
  </si>
  <si>
    <t>6151000</t>
  </si>
  <si>
    <t>6151010</t>
  </si>
  <si>
    <t>6151020</t>
  </si>
  <si>
    <t>6151030</t>
  </si>
  <si>
    <t>3201310</t>
  </si>
  <si>
    <t>3201390</t>
  </si>
  <si>
    <t>Створення та впровадження системи екстреної допомоги населенню за єдиним телефонним номером 112</t>
  </si>
  <si>
    <t>3201440</t>
  </si>
  <si>
    <t>1806800</t>
  </si>
  <si>
    <t>Міністерство культури України (загальнодержавні витрати)</t>
  </si>
  <si>
    <t>1811070</t>
  </si>
  <si>
    <t>1811080</t>
  </si>
  <si>
    <t>1811090</t>
  </si>
  <si>
    <t>1811100</t>
  </si>
  <si>
    <t>1811110</t>
  </si>
  <si>
    <t>1811120</t>
  </si>
  <si>
    <t>1811130</t>
  </si>
  <si>
    <t>Державне агентство лісових ресурсів України</t>
  </si>
  <si>
    <t>Міністерство оборони України</t>
  </si>
  <si>
    <t>2101130</t>
  </si>
  <si>
    <t>Реформування та розвиток Збройних Сил України</t>
  </si>
  <si>
    <t>2101260</t>
  </si>
  <si>
    <t>2101270</t>
  </si>
  <si>
    <t>2101330</t>
  </si>
  <si>
    <t xml:space="preserve">  Надання кредитів органам державного управління інших  рівнів</t>
  </si>
  <si>
    <t xml:space="preserve">  Надання кредитів підприємствам, установам, організаціям</t>
  </si>
  <si>
    <t>Надання зовнішніх кредитів</t>
  </si>
  <si>
    <t>Інші видатки</t>
  </si>
  <si>
    <t>Капітальні трансферти до бюджету розвитку</t>
  </si>
  <si>
    <r>
      <t xml:space="preserve">Видатки - </t>
    </r>
    <r>
      <rPr>
        <sz val="8"/>
        <color indexed="8"/>
        <rFont val="Times New Roman"/>
        <family val="1"/>
        <charset val="204"/>
      </rPr>
      <t xml:space="preserve"> усього</t>
    </r>
  </si>
  <si>
    <t>у т.ч. проведені за видатками загального фонду</t>
  </si>
  <si>
    <t>Перераховано залишок</t>
  </si>
  <si>
    <t>Фінансування</t>
  </si>
  <si>
    <r>
      <t xml:space="preserve">Надходження коштів – </t>
    </r>
    <r>
      <rPr>
        <sz val="8"/>
        <color indexed="8"/>
        <rFont val="Times New Roman"/>
        <family val="1"/>
        <charset val="204"/>
      </rPr>
      <t>усього</t>
    </r>
  </si>
  <si>
    <t>010</t>
  </si>
  <si>
    <t>020</t>
  </si>
  <si>
    <t>030</t>
  </si>
  <si>
    <t>040</t>
  </si>
  <si>
    <t>050</t>
  </si>
  <si>
    <t>060</t>
  </si>
  <si>
    <t>070</t>
  </si>
  <si>
    <t>080</t>
  </si>
  <si>
    <t>090</t>
  </si>
  <si>
    <t>Від отриманих благодійних внесків, грантів та дарунків</t>
  </si>
  <si>
    <t>Перера-ховано залишок</t>
  </si>
  <si>
    <t>Субвенція з місцевого бюджету державному бюджету на виконання програм соціально-економічного та культурного розвитку регіонів</t>
  </si>
  <si>
    <t>Разом</t>
  </si>
  <si>
    <t>ПАСИВ</t>
  </si>
  <si>
    <t>Ініціали та прізвище КЕРІВНИКА</t>
  </si>
  <si>
    <t>Ініціали та прізвище ГОЛОВНОГО БУХГАЛТЕРА</t>
  </si>
  <si>
    <t>Жовтим кольором виділені поля для обов'язкового заповнення</t>
  </si>
  <si>
    <t>Дата подання звіту</t>
  </si>
  <si>
    <t>КОДИ</t>
  </si>
  <si>
    <t>100</t>
  </si>
  <si>
    <t>110</t>
  </si>
  <si>
    <t>120</t>
  </si>
  <si>
    <t>140</t>
  </si>
  <si>
    <t>170</t>
  </si>
  <si>
    <t>180</t>
  </si>
  <si>
    <t>190</t>
  </si>
  <si>
    <t>210</t>
  </si>
  <si>
    <t>220</t>
  </si>
  <si>
    <t>2201290</t>
  </si>
  <si>
    <t>2201300</t>
  </si>
  <si>
    <t>2201330</t>
  </si>
  <si>
    <t>2201390</t>
  </si>
  <si>
    <t>2201450</t>
  </si>
  <si>
    <t>2201460</t>
  </si>
  <si>
    <t>2201480</t>
  </si>
  <si>
    <t>2201530</t>
  </si>
  <si>
    <t>2201550</t>
  </si>
  <si>
    <t>2201560</t>
  </si>
  <si>
    <t>2201820</t>
  </si>
  <si>
    <t>2201830</t>
  </si>
  <si>
    <t>2201860</t>
  </si>
  <si>
    <t>2201890</t>
  </si>
  <si>
    <t>2203000</t>
  </si>
  <si>
    <t>2203010</t>
  </si>
  <si>
    <t>2204040</t>
  </si>
  <si>
    <t>2204080</t>
  </si>
  <si>
    <t>2204140</t>
  </si>
  <si>
    <t>2204150</t>
  </si>
  <si>
    <t>2204180</t>
  </si>
  <si>
    <t>2204190</t>
  </si>
  <si>
    <t>2204200</t>
  </si>
  <si>
    <t>2204210</t>
  </si>
  <si>
    <t>2204230</t>
  </si>
  <si>
    <t>заборгованість заявлена та визнана</t>
  </si>
  <si>
    <t>заборгованість заявлена та не визнана</t>
  </si>
  <si>
    <t>заборгованість не заявлена</t>
  </si>
  <si>
    <t>400,410,420</t>
  </si>
  <si>
    <t>Орган державної влади</t>
  </si>
  <si>
    <t>Орган місцевого самоврядування</t>
  </si>
  <si>
    <t>Державна організація (установа, заклад)</t>
  </si>
  <si>
    <t>Комунальна організація (установа, заклад)</t>
  </si>
  <si>
    <t>Приватна організація (установа, заклад)</t>
  </si>
  <si>
    <t>Організація (установа, заклад) об’єднання громадян  (релігійної організації, профспілки, споживчої кооперації тощо)</t>
  </si>
  <si>
    <t>Організація орендарів*)</t>
  </si>
  <si>
    <t>Організація покупців*)</t>
  </si>
  <si>
    <t>Об’єднання підприємств (юридичних осіб)</t>
  </si>
  <si>
    <t>Асоціація</t>
  </si>
  <si>
    <t>280, 421</t>
  </si>
  <si>
    <t>Корпорація</t>
  </si>
  <si>
    <t>Консорціум</t>
  </si>
  <si>
    <t>Концерн</t>
  </si>
  <si>
    <t>Холдингова компанія</t>
  </si>
  <si>
    <t>Інші об’єднання юридичних осіб</t>
  </si>
  <si>
    <t>Відокремлені підрозділи без статусу юридичної особи</t>
  </si>
  <si>
    <t>Філія (інший відокремлений підрозділ)</t>
  </si>
  <si>
    <t>500, 520</t>
  </si>
  <si>
    <t>Представництво</t>
  </si>
  <si>
    <t>Об’єднання громадян, профспілки, благодійні організації та інші  подібні організації</t>
  </si>
  <si>
    <t>Політична партія</t>
  </si>
  <si>
    <t>Громадська організація</t>
  </si>
  <si>
    <t>Релігійна організація</t>
  </si>
  <si>
    <t>Профспілка</t>
  </si>
  <si>
    <r>
      <t>480,481,482, 483,484,485</t>
    </r>
    <r>
      <rPr>
        <sz val="13"/>
        <color indexed="8"/>
        <rFont val="Times New Roman"/>
        <family val="1"/>
        <charset val="204"/>
      </rPr>
      <t>,</t>
    </r>
  </si>
  <si>
    <t>Об’єднання профспілок</t>
  </si>
  <si>
    <t>Творча спілка (інша професійна організація)</t>
  </si>
  <si>
    <t>Благодійна організація</t>
  </si>
  <si>
    <t>490, 492, 493, 494</t>
  </si>
  <si>
    <t>Організація роботодавців</t>
  </si>
  <si>
    <t>Орган самоорганізації населення</t>
  </si>
  <si>
    <t>Інші організаційно-правові форми</t>
  </si>
  <si>
    <t>Підприємець-фізична особа</t>
  </si>
  <si>
    <t>Товарна біржа</t>
  </si>
  <si>
    <t>Фондова біржа</t>
  </si>
  <si>
    <t>Кредитна спілка</t>
  </si>
  <si>
    <t>Споживче товариство</t>
  </si>
  <si>
    <t>Спілка споживчих товариств</t>
  </si>
  <si>
    <t>Недержавний пенсійний фонд</t>
  </si>
  <si>
    <t>у тому числі</t>
  </si>
  <si>
    <t>у тому числі:</t>
  </si>
  <si>
    <t>Сума</t>
  </si>
  <si>
    <t>Усього</t>
  </si>
  <si>
    <t>Поточна заборгованість за довгостроковими зобов’язаннями</t>
  </si>
  <si>
    <t>Надій-шло коштів за звітний період (рік)</t>
  </si>
  <si>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</si>
  <si>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</si>
  <si>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</si>
  <si>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</si>
  <si>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Нараховано доходів за звітний період (рік)</t>
  </si>
  <si>
    <t>Капітальні трансферти підприємствам (установам, організаціям)</t>
  </si>
  <si>
    <t>4</t>
  </si>
  <si>
    <t>1000000</t>
  </si>
  <si>
    <t>1001000</t>
  </si>
  <si>
    <t>1001010</t>
  </si>
  <si>
    <t>1001030</t>
  </si>
  <si>
    <t>1001050</t>
  </si>
  <si>
    <t>1001070</t>
  </si>
  <si>
    <t>1001080</t>
  </si>
  <si>
    <t>1001100</t>
  </si>
  <si>
    <t>1001130</t>
  </si>
  <si>
    <t>1001170</t>
  </si>
  <si>
    <t>1001200</t>
  </si>
  <si>
    <t>1003000</t>
  </si>
  <si>
    <t>1003010</t>
  </si>
  <si>
    <t>1003020</t>
  </si>
  <si>
    <t>1003030</t>
  </si>
  <si>
    <t>1003070</t>
  </si>
  <si>
    <t>1003080</t>
  </si>
  <si>
    <t>1003090</t>
  </si>
  <si>
    <t>1004000</t>
  </si>
  <si>
    <t>1004010</t>
  </si>
  <si>
    <t>1004020</t>
  </si>
  <si>
    <t>1004060</t>
  </si>
  <si>
    <t>1004070</t>
  </si>
  <si>
    <t>1100000</t>
  </si>
  <si>
    <t>1101000</t>
  </si>
  <si>
    <t>1101010</t>
  </si>
  <si>
    <t>1101030</t>
  </si>
  <si>
    <t>1101070</t>
  </si>
  <si>
    <t>1101080</t>
  </si>
  <si>
    <t>1101090</t>
  </si>
  <si>
    <t>1101100</t>
  </si>
  <si>
    <t>1101110</t>
  </si>
  <si>
    <t>1101130</t>
  </si>
  <si>
    <t>1101140</t>
  </si>
  <si>
    <t>1101160</t>
  </si>
  <si>
    <t>1101190</t>
  </si>
  <si>
    <t>1101200</t>
  </si>
  <si>
    <t>1101210</t>
  </si>
  <si>
    <t>1101390</t>
  </si>
  <si>
    <t>1101430</t>
  </si>
  <si>
    <t>1101630</t>
  </si>
  <si>
    <t>1101660</t>
  </si>
  <si>
    <t>1200000</t>
  </si>
  <si>
    <t>1201000</t>
  </si>
  <si>
    <t>1201010</t>
  </si>
  <si>
    <t>1201020</t>
  </si>
  <si>
    <t>1201030</t>
  </si>
  <si>
    <t>1201040</t>
  </si>
  <si>
    <t>1201070</t>
  </si>
  <si>
    <t>2301540</t>
  </si>
  <si>
    <t>2301580</t>
  </si>
  <si>
    <t>2301590</t>
  </si>
  <si>
    <t>2301600</t>
  </si>
  <si>
    <t>2301800</t>
  </si>
  <si>
    <t>2301830</t>
  </si>
  <si>
    <t>2301850</t>
  </si>
  <si>
    <t>2301860</t>
  </si>
  <si>
    <t>2301870</t>
  </si>
  <si>
    <t>2301880</t>
  </si>
  <si>
    <t>110000</t>
  </si>
  <si>
    <t>Назва казначейства де обслуговуєтесь</t>
  </si>
  <si>
    <t>змінити на ваше УДК</t>
  </si>
  <si>
    <t>про надходження і використання коштів, отриманих за іншими джерелами власних надходжень</t>
  </si>
  <si>
    <t>Внутрішнє кредитування</t>
  </si>
  <si>
    <r>
      <t xml:space="preserve">  </t>
    </r>
    <r>
      <rPr>
        <sz val="8"/>
        <color indexed="8"/>
        <rFont val="Times New Roman"/>
        <family val="1"/>
        <charset val="204"/>
      </rPr>
      <t>Надання інших внутрішніх кредитів</t>
    </r>
  </si>
  <si>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</si>
  <si>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</si>
  <si>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</si>
  <si>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</si>
  <si>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X</t>
  </si>
  <si>
    <t>250</t>
  </si>
  <si>
    <t>Отримано залишок</t>
  </si>
  <si>
    <t>Зовнішнє кредитування</t>
  </si>
  <si>
    <t>Повернення зовнішніх кредитів</t>
  </si>
  <si>
    <t>Придбання основного капіталу</t>
  </si>
  <si>
    <t xml:space="preserve">  Капітальний ремонт інших об’єктів </t>
  </si>
  <si>
    <t xml:space="preserve">Реконструкція  та  реставрація </t>
  </si>
  <si>
    <t>Код</t>
  </si>
  <si>
    <t>наприклад -смт.Слов'яносербськ (Згідно довідника КОАТУУ)</t>
  </si>
  <si>
    <t>Територія</t>
  </si>
  <si>
    <t>за КОАТУУ</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</si>
  <si>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</si>
  <si>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за КОДУ</t>
  </si>
  <si>
    <t>Код та назва програмної класифікації видатків та кредитування державного бюджету</t>
  </si>
  <si>
    <t>Показники</t>
  </si>
  <si>
    <t>КЕКВ</t>
  </si>
  <si>
    <t>Код рядка</t>
  </si>
  <si>
    <t>усього</t>
  </si>
  <si>
    <t>Х</t>
  </si>
  <si>
    <t>-</t>
  </si>
  <si>
    <t xml:space="preserve">  Заробітна плата</t>
  </si>
  <si>
    <t>Видатки на відрядження</t>
  </si>
  <si>
    <t xml:space="preserve">Оплата комунальних послуг та енергоносіїв  </t>
  </si>
  <si>
    <t xml:space="preserve">  Оплата теплопостачання</t>
  </si>
  <si>
    <t xml:space="preserve">  Оплата електроенергії</t>
  </si>
  <si>
    <t xml:space="preserve">  Оплата природного газу</t>
  </si>
  <si>
    <t xml:space="preserve">  Оплата інших енергоносіїв</t>
  </si>
  <si>
    <t>Субсидії та поточні трансферти підприємствам (установам, організаціям)</t>
  </si>
  <si>
    <t>Поточні трансферти органам державного управління інших рівнів</t>
  </si>
  <si>
    <t>Придбання обладнання і предметів довгострокового користування</t>
  </si>
  <si>
    <t>Капітальне будівництво (придбання)</t>
  </si>
  <si>
    <t>Капітальний ремонт</t>
  </si>
  <si>
    <t>Створення державних запасів і резервів</t>
  </si>
  <si>
    <t>Капітальні трансферти</t>
  </si>
  <si>
    <t>Капітальні трансферти органам державного управління інших рівнів</t>
  </si>
  <si>
    <t>Капітальні трансферти населенню</t>
  </si>
  <si>
    <t>(підпис)</t>
  </si>
  <si>
    <t>Нерозподілені видатки</t>
  </si>
  <si>
    <t>Надання внутрішніх кредитів</t>
  </si>
  <si>
    <t>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t>
  </si>
  <si>
    <t>2311330</t>
  </si>
  <si>
    <t>Міністерство екології та природних ресурсів України</t>
  </si>
  <si>
    <t>2401020</t>
  </si>
  <si>
    <t>2401100</t>
  </si>
  <si>
    <t>2401140</t>
  </si>
  <si>
    <t>2401190</t>
  </si>
  <si>
    <t>2401230</t>
  </si>
  <si>
    <t>2401240</t>
  </si>
  <si>
    <t>2401250</t>
  </si>
  <si>
    <t>2401260</t>
  </si>
  <si>
    <t>2401290</t>
  </si>
  <si>
    <t>2401320</t>
  </si>
  <si>
    <t>2401470</t>
  </si>
  <si>
    <t>2404030</t>
  </si>
  <si>
    <t>2405020</t>
  </si>
  <si>
    <t>2407030</t>
  </si>
  <si>
    <t>2407080</t>
  </si>
  <si>
    <t>2407100</t>
  </si>
  <si>
    <t>2407110</t>
  </si>
  <si>
    <t>2407120</t>
  </si>
  <si>
    <t>2407700</t>
  </si>
  <si>
    <t>Міністерство соціальної політики України</t>
  </si>
  <si>
    <t>2501110</t>
  </si>
  <si>
    <t>2501120</t>
  </si>
  <si>
    <t>2501260</t>
  </si>
  <si>
    <t>Оздоровлення громадян, які постраждали внаслідок Чорнобильської катастрофи</t>
  </si>
  <si>
    <t>2501370</t>
  </si>
  <si>
    <t>2501400</t>
  </si>
  <si>
    <t>2501430</t>
  </si>
  <si>
    <t>2501440</t>
  </si>
  <si>
    <t>Національна академія правових наук України</t>
  </si>
  <si>
    <t>Національна академія аграрних наук України</t>
  </si>
  <si>
    <t>Управління державної охорони України</t>
  </si>
  <si>
    <t>6601040</t>
  </si>
  <si>
    <t>6610000</t>
  </si>
  <si>
    <t>Фонд державного майна України</t>
  </si>
  <si>
    <t>6611000</t>
  </si>
  <si>
    <t>Апарат Фонду державного майна України</t>
  </si>
  <si>
    <t>6611010</t>
  </si>
  <si>
    <t>6611020</t>
  </si>
  <si>
    <t>Служба зовнішньої розвідки України</t>
  </si>
  <si>
    <t>2505110</t>
  </si>
  <si>
    <t>2505120</t>
  </si>
  <si>
    <t>2505800</t>
  </si>
  <si>
    <t>2506030</t>
  </si>
  <si>
    <t>2506060</t>
  </si>
  <si>
    <t>2506070</t>
  </si>
  <si>
    <t>2507040</t>
  </si>
  <si>
    <t>Міністерство соціальної політики України (загальнодержавні витрати)</t>
  </si>
  <si>
    <t>2511040</t>
  </si>
  <si>
    <t>2511050</t>
  </si>
  <si>
    <t>2511110</t>
  </si>
  <si>
    <t>2700000</t>
  </si>
  <si>
    <t>2701000</t>
  </si>
  <si>
    <t>2701010</t>
  </si>
  <si>
    <t>2701030</t>
  </si>
  <si>
    <t>2701040</t>
  </si>
  <si>
    <t>2701070</t>
  </si>
  <si>
    <t>2701080</t>
  </si>
  <si>
    <t>2701100</t>
  </si>
  <si>
    <t>Господарсько-фінансовий департамент Секретаріату Кабінету Міністрів України</t>
  </si>
  <si>
    <t>Державна судова адміністрація України</t>
  </si>
  <si>
    <t>Верховний Суд України</t>
  </si>
  <si>
    <t>2711150</t>
  </si>
  <si>
    <t>2711170</t>
  </si>
  <si>
    <t>Міністерство регіонального розвитку, будівництва та житлово-комунального господарства України</t>
  </si>
  <si>
    <t>2751110</t>
  </si>
  <si>
    <t>2751170</t>
  </si>
  <si>
    <t>2751180</t>
  </si>
  <si>
    <t>2751190</t>
  </si>
  <si>
    <t>2751200</t>
  </si>
  <si>
    <t>2751220</t>
  </si>
  <si>
    <t>2751260</t>
  </si>
  <si>
    <t>2751270</t>
  </si>
  <si>
    <t>2751280</t>
  </si>
  <si>
    <t>2751290</t>
  </si>
  <si>
    <t>2751300</t>
  </si>
  <si>
    <t>2751310</t>
  </si>
  <si>
    <t>2751330</t>
  </si>
  <si>
    <t>2751340</t>
  </si>
  <si>
    <t>2751360</t>
  </si>
  <si>
    <t>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t>
  </si>
  <si>
    <t>2751390</t>
  </si>
  <si>
    <t>2751430</t>
  </si>
  <si>
    <t>2751440</t>
  </si>
  <si>
    <t>2751450</t>
  </si>
  <si>
    <t>1004080</t>
  </si>
  <si>
    <t>1010000</t>
  </si>
  <si>
    <t>1011000</t>
  </si>
  <si>
    <t>Міністерство енергетики та вугільної промисловості України</t>
  </si>
  <si>
    <t>1101120</t>
  </si>
  <si>
    <t>1101180</t>
  </si>
  <si>
    <t>1101310</t>
  </si>
  <si>
    <t>1101400</t>
  </si>
  <si>
    <t>1101420</t>
  </si>
  <si>
    <t>1101440</t>
  </si>
  <si>
    <t>1101600</t>
  </si>
  <si>
    <t>Впровадження Програми реформування та розвитку енергетичного сектора</t>
  </si>
  <si>
    <t>1101640</t>
  </si>
  <si>
    <t>1101650</t>
  </si>
  <si>
    <t>1101670</t>
  </si>
  <si>
    <t>1101680</t>
  </si>
  <si>
    <t>1101690</t>
  </si>
  <si>
    <t>1110000</t>
  </si>
  <si>
    <t>1111000</t>
  </si>
  <si>
    <t>Міністерство економічного розвитку і торгівлі України</t>
  </si>
  <si>
    <t>1201100</t>
  </si>
  <si>
    <t>1201140</t>
  </si>
  <si>
    <t>1201150</t>
  </si>
  <si>
    <t>1201200</t>
  </si>
  <si>
    <t>1201210</t>
  </si>
  <si>
    <t>1201220</t>
  </si>
  <si>
    <t>1201350</t>
  </si>
  <si>
    <t>1201360</t>
  </si>
  <si>
    <t>1201380</t>
  </si>
  <si>
    <t>1201390</t>
  </si>
  <si>
    <t>1201400</t>
  </si>
  <si>
    <t>1201420</t>
  </si>
  <si>
    <t>1201640</t>
  </si>
  <si>
    <t>Розвиток приватного сектора</t>
  </si>
  <si>
    <t>1201800</t>
  </si>
  <si>
    <t>1202090</t>
  </si>
  <si>
    <t>1202100</t>
  </si>
  <si>
    <t>1202110</t>
  </si>
  <si>
    <t>1202810</t>
  </si>
  <si>
    <t>1203000</t>
  </si>
  <si>
    <t>Державне агентство резерву України</t>
  </si>
  <si>
    <t>1203010</t>
  </si>
  <si>
    <t>1203020</t>
  </si>
  <si>
    <t>1203030</t>
  </si>
  <si>
    <t>1203040</t>
  </si>
  <si>
    <t>1203050</t>
  </si>
  <si>
    <t>2801180</t>
  </si>
  <si>
    <t>2801230</t>
  </si>
  <si>
    <t>1206010</t>
  </si>
  <si>
    <t>1206020</t>
  </si>
  <si>
    <t>1206030</t>
  </si>
  <si>
    <t>1206050</t>
  </si>
  <si>
    <t>1206060</t>
  </si>
  <si>
    <t>1207000</t>
  </si>
  <si>
    <t>Державна служба статистики України</t>
  </si>
  <si>
    <t>1207010</t>
  </si>
  <si>
    <t>1207020</t>
  </si>
  <si>
    <t>1207030</t>
  </si>
  <si>
    <t>1207040</t>
  </si>
  <si>
    <t>1207060</t>
  </si>
  <si>
    <t>1207070</t>
  </si>
  <si>
    <t>1207080</t>
  </si>
  <si>
    <t>1207600</t>
  </si>
  <si>
    <t>Реформування державної статистики</t>
  </si>
  <si>
    <t>1208000</t>
  </si>
  <si>
    <t>Державна служба експортного контролю України</t>
  </si>
  <si>
    <t>1208010</t>
  </si>
  <si>
    <t>1208020</t>
  </si>
  <si>
    <t>1209000</t>
  </si>
  <si>
    <t>Міністерство економічного розвитку і торгівлі України (загальнодержавні витрати)</t>
  </si>
  <si>
    <t>1211020</t>
  </si>
  <si>
    <t>1211080</t>
  </si>
  <si>
    <t>1211100</t>
  </si>
  <si>
    <t>1300000</t>
  </si>
  <si>
    <t>1301000</t>
  </si>
  <si>
    <t>1301010</t>
  </si>
  <si>
    <t>1301030</t>
  </si>
  <si>
    <t>1301100</t>
  </si>
  <si>
    <t>1301120</t>
  </si>
  <si>
    <t>1301130</t>
  </si>
  <si>
    <t>1301170</t>
  </si>
  <si>
    <t>1301200</t>
  </si>
  <si>
    <t>1310000</t>
  </si>
  <si>
    <t>1311000</t>
  </si>
  <si>
    <t>Міністерство закордонних справ України</t>
  </si>
  <si>
    <t>1401070</t>
  </si>
  <si>
    <t>1401090</t>
  </si>
  <si>
    <t>2806120</t>
  </si>
  <si>
    <t>2806130</t>
  </si>
  <si>
    <t>2806140</t>
  </si>
  <si>
    <t>2806150</t>
  </si>
  <si>
    <t>2806160</t>
  </si>
  <si>
    <t>2806220</t>
  </si>
  <si>
    <t>2806230</t>
  </si>
  <si>
    <t>2806240</t>
  </si>
  <si>
    <t>2806250</t>
  </si>
  <si>
    <t>Апарат Державної служби статистики України</t>
  </si>
  <si>
    <t>Міністерство інфраструктури України</t>
  </si>
  <si>
    <t>3101070</t>
  </si>
  <si>
    <t>3101120</t>
  </si>
  <si>
    <t>3101130</t>
  </si>
  <si>
    <t>3101140</t>
  </si>
  <si>
    <t>3101150</t>
  </si>
  <si>
    <t>Будівництво та розвиток мережі метрополітенів</t>
  </si>
  <si>
    <t>3101700</t>
  </si>
  <si>
    <t>3101810</t>
  </si>
  <si>
    <t>3103070</t>
  </si>
  <si>
    <t>3105020</t>
  </si>
  <si>
    <t>Державне агентство автомобільних доріг України</t>
  </si>
  <si>
    <t>3106060</t>
  </si>
  <si>
    <t>Спецоб'єкти</t>
  </si>
  <si>
    <t>3106080</t>
  </si>
  <si>
    <t>3107030</t>
  </si>
  <si>
    <t>3107050</t>
  </si>
  <si>
    <t>3107060</t>
  </si>
  <si>
    <t>3107070</t>
  </si>
  <si>
    <t>3107080</t>
  </si>
  <si>
    <t>3107090</t>
  </si>
  <si>
    <t>3107100</t>
  </si>
  <si>
    <t>3107110</t>
  </si>
  <si>
    <t>3107120</t>
  </si>
  <si>
    <t>3107130</t>
  </si>
  <si>
    <t>3107140</t>
  </si>
  <si>
    <t>3107150</t>
  </si>
  <si>
    <t>3107160</t>
  </si>
  <si>
    <t>3107170</t>
  </si>
  <si>
    <t>3107180</t>
  </si>
  <si>
    <t>3107190</t>
  </si>
  <si>
    <t>3107200</t>
  </si>
  <si>
    <t>3107210</t>
  </si>
  <si>
    <t>3107250</t>
  </si>
  <si>
    <t>3107260</t>
  </si>
  <si>
    <t>3107270</t>
  </si>
  <si>
    <t>3108060</t>
  </si>
  <si>
    <t>3108070</t>
  </si>
  <si>
    <t>3108830</t>
  </si>
  <si>
    <t>3109000</t>
  </si>
  <si>
    <t>3109020</t>
  </si>
  <si>
    <t>3111600</t>
  </si>
  <si>
    <t>3120000</t>
  </si>
  <si>
    <t>Міністерство інфраструктури України (загальнодержавні витрати)</t>
  </si>
  <si>
    <t>3121000</t>
  </si>
  <si>
    <t>3121020</t>
  </si>
  <si>
    <t>Державне агентство автомобільних доріг України (загальнодержавні витрати)</t>
  </si>
  <si>
    <t>Міністерство надзвичайних ситуацій України</t>
  </si>
  <si>
    <t>3201030</t>
  </si>
  <si>
    <t>3201090</t>
  </si>
  <si>
    <t>3201270</t>
  </si>
  <si>
    <t>3201290</t>
  </si>
  <si>
    <t>301330</t>
  </si>
  <si>
    <t>301340</t>
  </si>
  <si>
    <t>301360</t>
  </si>
  <si>
    <t>301370</t>
  </si>
  <si>
    <t>301380</t>
  </si>
  <si>
    <t>301390</t>
  </si>
  <si>
    <t>301410</t>
  </si>
  <si>
    <t>301420</t>
  </si>
  <si>
    <t>301430</t>
  </si>
  <si>
    <t>301440</t>
  </si>
  <si>
    <t>301450</t>
  </si>
  <si>
    <t>301460</t>
  </si>
  <si>
    <t>301800</t>
  </si>
  <si>
    <t>301810</t>
  </si>
  <si>
    <t>301820</t>
  </si>
  <si>
    <t>301830</t>
  </si>
  <si>
    <t>301850</t>
  </si>
  <si>
    <t>301860</t>
  </si>
  <si>
    <t>301870</t>
  </si>
  <si>
    <t>301880</t>
  </si>
  <si>
    <t>301890</t>
  </si>
  <si>
    <t>303000</t>
  </si>
  <si>
    <t>303010</t>
  </si>
  <si>
    <t>304000</t>
  </si>
  <si>
    <t>304010</t>
  </si>
  <si>
    <t>304020</t>
  </si>
  <si>
    <t>410000</t>
  </si>
  <si>
    <t>411000</t>
  </si>
  <si>
    <t>411010</t>
  </si>
  <si>
    <t>411020</t>
  </si>
  <si>
    <t>411030</t>
  </si>
  <si>
    <t>411040</t>
  </si>
  <si>
    <t>411050</t>
  </si>
  <si>
    <t>411060</t>
  </si>
  <si>
    <t>411070</t>
  </si>
  <si>
    <t>411110</t>
  </si>
  <si>
    <t>411120</t>
  </si>
  <si>
    <t>411130</t>
  </si>
  <si>
    <t>411150</t>
  </si>
  <si>
    <t>500000</t>
  </si>
  <si>
    <t>501000</t>
  </si>
  <si>
    <t>501010</t>
  </si>
  <si>
    <t>501020</t>
  </si>
  <si>
    <t>501030</t>
  </si>
  <si>
    <t>501040</t>
  </si>
  <si>
    <t>501050</t>
  </si>
  <si>
    <t>501080</t>
  </si>
  <si>
    <t>501100</t>
  </si>
  <si>
    <t>501110</t>
  </si>
  <si>
    <t>501150</t>
  </si>
  <si>
    <t>501160</t>
  </si>
  <si>
    <t>501170</t>
  </si>
  <si>
    <t>501180</t>
  </si>
  <si>
    <t>501190</t>
  </si>
  <si>
    <t>501200</t>
  </si>
  <si>
    <t>501210</t>
  </si>
  <si>
    <t>501600</t>
  </si>
  <si>
    <t>501820</t>
  </si>
  <si>
    <t>501840</t>
  </si>
  <si>
    <t>600000</t>
  </si>
  <si>
    <t>601000</t>
  </si>
  <si>
    <t>601010</t>
  </si>
  <si>
    <t>601020</t>
  </si>
  <si>
    <t>650000</t>
  </si>
  <si>
    <t>651000</t>
  </si>
  <si>
    <t>651010</t>
  </si>
  <si>
    <t>700000</t>
  </si>
  <si>
    <t>701000</t>
  </si>
  <si>
    <t>701010</t>
  </si>
  <si>
    <t>750000</t>
  </si>
  <si>
    <t>751000</t>
  </si>
  <si>
    <t>751010</t>
  </si>
  <si>
    <t>800000</t>
  </si>
  <si>
    <t>801000</t>
  </si>
  <si>
    <t>801010</t>
  </si>
  <si>
    <t>900000</t>
  </si>
  <si>
    <t>901000</t>
  </si>
  <si>
    <t>901010</t>
  </si>
  <si>
    <t>901020</t>
  </si>
  <si>
    <t>1002000</t>
  </si>
  <si>
    <t>1002010</t>
  </si>
  <si>
    <t>1002030</t>
  </si>
  <si>
    <t>1002060</t>
  </si>
  <si>
    <t>1002070</t>
  </si>
  <si>
    <t>1002100</t>
  </si>
  <si>
    <t>1002110</t>
  </si>
  <si>
    <t>1002800</t>
  </si>
  <si>
    <t>1101450</t>
  </si>
  <si>
    <t>1101460</t>
  </si>
  <si>
    <t>1101470</t>
  </si>
  <si>
    <t>1102000</t>
  </si>
  <si>
    <t>1205010</t>
  </si>
  <si>
    <t>1205030</t>
  </si>
  <si>
    <t>3201450</t>
  </si>
  <si>
    <t>3201470</t>
  </si>
  <si>
    <t>3201490</t>
  </si>
  <si>
    <t>3201510</t>
  </si>
  <si>
    <t>3201540</t>
  </si>
  <si>
    <t>3201580</t>
  </si>
  <si>
    <t>3204000</t>
  </si>
  <si>
    <t>3208000</t>
  </si>
  <si>
    <t>3208020</t>
  </si>
  <si>
    <t>3208060</t>
  </si>
  <si>
    <t>3209020</t>
  </si>
  <si>
    <t>Міністерство надзвичайних ситуацій України (загальнодержавні витрати)</t>
  </si>
  <si>
    <t>3211060</t>
  </si>
  <si>
    <t>Міністерство фінансів України</t>
  </si>
  <si>
    <t>3501080</t>
  </si>
  <si>
    <t>2101410</t>
  </si>
  <si>
    <t>2101420</t>
  </si>
  <si>
    <t>2101430</t>
  </si>
  <si>
    <t>2101440</t>
  </si>
  <si>
    <t>2101500</t>
  </si>
  <si>
    <t>2102000</t>
  </si>
  <si>
    <t>Головне управління розвідки Міністерства оборони України</t>
  </si>
  <si>
    <t>2110000</t>
  </si>
  <si>
    <t>2111000</t>
  </si>
  <si>
    <t>2111040</t>
  </si>
  <si>
    <t>2201030</t>
  </si>
  <si>
    <t>2201210</t>
  </si>
  <si>
    <t>2201280</t>
  </si>
  <si>
    <t>3501270</t>
  </si>
  <si>
    <t>3501320</t>
  </si>
  <si>
    <t>3501380</t>
  </si>
  <si>
    <t>3501400</t>
  </si>
  <si>
    <t>3501440</t>
  </si>
  <si>
    <t>3501610</t>
  </si>
  <si>
    <t>3501650</t>
  </si>
  <si>
    <t>3501670</t>
  </si>
  <si>
    <t>3501700</t>
  </si>
  <si>
    <t>Державна казначейська служба України</t>
  </si>
  <si>
    <t>3505040</t>
  </si>
  <si>
    <t>3505700</t>
  </si>
  <si>
    <t>Державна митна служба України</t>
  </si>
  <si>
    <t>3506020</t>
  </si>
  <si>
    <t>3506060</t>
  </si>
  <si>
    <t>3506070</t>
  </si>
  <si>
    <t>3507080</t>
  </si>
  <si>
    <t>3509000</t>
  </si>
  <si>
    <t>3509010</t>
  </si>
  <si>
    <t>3509020</t>
  </si>
  <si>
    <t>3509800</t>
  </si>
  <si>
    <t>Міністерство фінансів України (загальнодержавні витрати)</t>
  </si>
  <si>
    <t>Резервний фонд</t>
  </si>
  <si>
    <t>3511070</t>
  </si>
  <si>
    <t>2204260</t>
  </si>
  <si>
    <t>2204270</t>
  </si>
  <si>
    <t>2204290</t>
  </si>
  <si>
    <t>Проведення навчально-тренувальних зборів і змагань з олімпійських видів спорту</t>
  </si>
  <si>
    <t>2204360</t>
  </si>
  <si>
    <t>2204430</t>
  </si>
  <si>
    <t>2204500</t>
  </si>
  <si>
    <t>2204800</t>
  </si>
  <si>
    <t>2204810</t>
  </si>
  <si>
    <t>2204830</t>
  </si>
  <si>
    <t>2204860</t>
  </si>
  <si>
    <t>2204870</t>
  </si>
  <si>
    <t>2204880</t>
  </si>
  <si>
    <t>2204890</t>
  </si>
  <si>
    <t>Міністерство освіти і науки, молоді та спорту України (загальнодержавні витрати)</t>
  </si>
  <si>
    <t>2211020</t>
  </si>
  <si>
    <t>2211030</t>
  </si>
  <si>
    <t>2211060</t>
  </si>
  <si>
    <t>2211070</t>
  </si>
  <si>
    <t>2211090</t>
  </si>
  <si>
    <t>2211130</t>
  </si>
  <si>
    <t>2211140</t>
  </si>
  <si>
    <t>2211150</t>
  </si>
  <si>
    <t>Міністерство охорони здоров'я України</t>
  </si>
  <si>
    <t>2301140</t>
  </si>
  <si>
    <t>2301150</t>
  </si>
  <si>
    <t>2301160</t>
  </si>
  <si>
    <t>2301190</t>
  </si>
  <si>
    <t>2301290</t>
  </si>
  <si>
    <t>2301320</t>
  </si>
  <si>
    <t>2301340</t>
  </si>
  <si>
    <t>2301380</t>
  </si>
  <si>
    <t>2301430</t>
  </si>
  <si>
    <t>2301480</t>
  </si>
  <si>
    <t>3609800</t>
  </si>
  <si>
    <t>3609810</t>
  </si>
  <si>
    <t>Апарат Державного агентства резерву України</t>
  </si>
  <si>
    <t>5160000</t>
  </si>
  <si>
    <t>Державна інспекція ядерного регулювання України</t>
  </si>
  <si>
    <t>2302020</t>
  </si>
  <si>
    <t>2302030</t>
  </si>
  <si>
    <t>2303000</t>
  </si>
  <si>
    <t>Державна служба України з контролю за наркотиками</t>
  </si>
  <si>
    <t>2303010</t>
  </si>
  <si>
    <t>Міністерство охорони здоров'я України (загальнодержавні витрати)</t>
  </si>
  <si>
    <t>2311020</t>
  </si>
  <si>
    <t>2311030</t>
  </si>
  <si>
    <t>2311050</t>
  </si>
  <si>
    <t>2311060</t>
  </si>
  <si>
    <t>2311090</t>
  </si>
  <si>
    <t>2311100</t>
  </si>
  <si>
    <t>2311110</t>
  </si>
  <si>
    <t>2311120</t>
  </si>
  <si>
    <t>2311130</t>
  </si>
  <si>
    <t>2311140</t>
  </si>
  <si>
    <t>2311150</t>
  </si>
  <si>
    <t>2311160</t>
  </si>
  <si>
    <t>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t>
  </si>
  <si>
    <t>2311170</t>
  </si>
  <si>
    <t>2311180</t>
  </si>
  <si>
    <t>2311200</t>
  </si>
  <si>
    <t>2311240</t>
  </si>
  <si>
    <t>2311250</t>
  </si>
  <si>
    <t>2311260</t>
  </si>
  <si>
    <t>2311270</t>
  </si>
  <si>
    <t>2311280</t>
  </si>
  <si>
    <t>2311290</t>
  </si>
  <si>
    <t>2311300</t>
  </si>
  <si>
    <t>2311310</t>
  </si>
  <si>
    <t>2311320</t>
  </si>
  <si>
    <t>6161000</t>
  </si>
  <si>
    <t>Апарат Державної служби експортного контролю України</t>
  </si>
  <si>
    <t>6310000</t>
  </si>
  <si>
    <t>6311000</t>
  </si>
  <si>
    <t>Національна комісія, що здійснює державне регулювання у сфері енергетики</t>
  </si>
  <si>
    <t>6371600</t>
  </si>
  <si>
    <t>Державне космічне агентство України</t>
  </si>
  <si>
    <t>6381140</t>
  </si>
  <si>
    <t>6381150</t>
  </si>
  <si>
    <t>6381190</t>
  </si>
  <si>
    <t>6390000</t>
  </si>
  <si>
    <t>6391000</t>
  </si>
  <si>
    <t>6400000</t>
  </si>
  <si>
    <t>Національна рада України з питань телебачення і радіомовлення</t>
  </si>
  <si>
    <t>Національна комісія, що здійснює державне регулювання у сфері комунальних послуг</t>
  </si>
  <si>
    <t>6460000</t>
  </si>
  <si>
    <t>6461000</t>
  </si>
  <si>
    <t>6461010</t>
  </si>
  <si>
    <t>6461020</t>
  </si>
  <si>
    <t>6480000</t>
  </si>
  <si>
    <t>6481000</t>
  </si>
  <si>
    <t>Рада національної безпеки і оборони України</t>
  </si>
  <si>
    <t>6501020</t>
  </si>
  <si>
    <t>6501030</t>
  </si>
  <si>
    <t>6501040</t>
  </si>
  <si>
    <t>Рахункова палата</t>
  </si>
  <si>
    <t>Апарат Рахункової палати</t>
  </si>
  <si>
    <t>Служба безпеки України</t>
  </si>
  <si>
    <t>6521060</t>
  </si>
  <si>
    <t>6521080</t>
  </si>
  <si>
    <t>6521210</t>
  </si>
  <si>
    <t>6522000</t>
  </si>
  <si>
    <t>Антитерористичний центр Служби безпеки України</t>
  </si>
  <si>
    <t>6524020</t>
  </si>
  <si>
    <t>6530000</t>
  </si>
  <si>
    <t>6531000</t>
  </si>
  <si>
    <t>Національна академія наук України</t>
  </si>
  <si>
    <t>Національна академія педагогічних наук України</t>
  </si>
  <si>
    <t>Національна академія медичних наук України</t>
  </si>
  <si>
    <t>Національна академія мистецтв України</t>
  </si>
  <si>
    <t>2751250</t>
  </si>
  <si>
    <t>2751520</t>
  </si>
  <si>
    <t>2751580</t>
  </si>
  <si>
    <t>2751590</t>
  </si>
  <si>
    <t>2751630</t>
  </si>
  <si>
    <t>2751810</t>
  </si>
  <si>
    <t>2753000</t>
  </si>
  <si>
    <t>Державне агентство з питань електронного урядування України</t>
  </si>
  <si>
    <t>2753010</t>
  </si>
  <si>
    <t>2753030</t>
  </si>
  <si>
    <t>2754000</t>
  </si>
  <si>
    <t>2754010</t>
  </si>
  <si>
    <t>2754040</t>
  </si>
  <si>
    <t>2755000</t>
  </si>
  <si>
    <t>2755010</t>
  </si>
  <si>
    <t>2761540</t>
  </si>
  <si>
    <t>6621030</t>
  </si>
  <si>
    <t>6621050</t>
  </si>
  <si>
    <t>6641060</t>
  </si>
  <si>
    <t>6641070</t>
  </si>
  <si>
    <t>6641080</t>
  </si>
  <si>
    <t>6641090</t>
  </si>
  <si>
    <t>6641110</t>
  </si>
  <si>
    <t>6641120</t>
  </si>
  <si>
    <t>Центральна виборча комісія</t>
  </si>
  <si>
    <t>6731020</t>
  </si>
  <si>
    <t>6731040</t>
  </si>
  <si>
    <t>Центральна виборча комісія (загальнодержавні витрати)</t>
  </si>
  <si>
    <t>Рада міністрів Автономної Республіки Крим</t>
  </si>
  <si>
    <t>Вінницька обласна державна адміністрація</t>
  </si>
  <si>
    <t>7721020</t>
  </si>
  <si>
    <t>Волинська обласна державна адміністрація</t>
  </si>
  <si>
    <t>Дніпропетровська обласна державна адміністрація</t>
  </si>
  <si>
    <t>Донецька обласна державна адміністрація</t>
  </si>
  <si>
    <t>Житомирська обласна державна адміністрація</t>
  </si>
  <si>
    <t>Закарпатська обласна державна адміністрація</t>
  </si>
  <si>
    <t>7771020</t>
  </si>
  <si>
    <t>Запорізька обласна державна адміністрація</t>
  </si>
  <si>
    <t>Київська обласна державна адміністрація</t>
  </si>
  <si>
    <t>Розробка схем та проектних рішень масового застосування</t>
  </si>
  <si>
    <t>2701170</t>
  </si>
  <si>
    <t>2701180</t>
  </si>
  <si>
    <t>2701190</t>
  </si>
  <si>
    <t>2701200</t>
  </si>
  <si>
    <t>2701210</t>
  </si>
  <si>
    <t>2701220</t>
  </si>
  <si>
    <t>2701240</t>
  </si>
  <si>
    <t>2701340</t>
  </si>
  <si>
    <t>2701850</t>
  </si>
  <si>
    <t>2705000</t>
  </si>
  <si>
    <t>2710000</t>
  </si>
  <si>
    <t>2711000</t>
  </si>
  <si>
    <t>2711020</t>
  </si>
  <si>
    <t>2711100</t>
  </si>
  <si>
    <t>2711140</t>
  </si>
  <si>
    <t>Тернопільська обласна державна адміністрація</t>
  </si>
  <si>
    <t>7891020</t>
  </si>
  <si>
    <t>Харківська обласна державна адміністрація</t>
  </si>
  <si>
    <t>Херсонська обласна державна адміністрація</t>
  </si>
  <si>
    <t>Хмельницька обласна державна адміністрація</t>
  </si>
  <si>
    <t>Черкаська обласна державна адміністрація</t>
  </si>
  <si>
    <t>Чернівецька обласна державна адміністрація</t>
  </si>
  <si>
    <t>7941030</t>
  </si>
  <si>
    <t>Чернігівська обласна державна адміністрація</t>
  </si>
  <si>
    <t>7960000</t>
  </si>
  <si>
    <t>7961000</t>
  </si>
  <si>
    <t>Севастопольська міська державна адміністрація</t>
  </si>
  <si>
    <t>7980000</t>
  </si>
  <si>
    <t>7981000</t>
  </si>
  <si>
    <t>Повернення коштів, наданих для кредитування індивідуальних сільських забудовників</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</si>
  <si>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</si>
  <si>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Витрати, пов'язані з наданням та обслуговуванням державних пільгових кредитів, наданих індивідуальним сільським забудовникам</t>
  </si>
  <si>
    <t>661</t>
  </si>
  <si>
    <r>
      <t xml:space="preserve">Для відкриття скритих листів треба зайти </t>
    </r>
    <r>
      <rPr>
        <b/>
        <u/>
        <sz val="24"/>
        <color indexed="10"/>
        <rFont val="Times New Roman"/>
        <family val="1"/>
        <charset val="204"/>
      </rPr>
      <t>ФОРМАТ  -ЛИСТ - ОТОБРАЗИТЬ</t>
    </r>
  </si>
  <si>
    <r>
      <t xml:space="preserve">ДЛЯ НОРМАЛЬНОЇ РОБОТИ ФОРМУЛ ЛИСТИ НЕОБХІДНО СКРИВАТИ А </t>
    </r>
    <r>
      <rPr>
        <b/>
        <u/>
        <sz val="18"/>
        <color indexed="10"/>
        <rFont val="Times New Roman"/>
        <family val="1"/>
        <charset val="204"/>
      </rPr>
      <t>НЕ ВИДАЛЯТИ!!!!!</t>
    </r>
  </si>
  <si>
    <r>
      <rPr>
        <b/>
        <u/>
        <sz val="16"/>
        <color indexed="10"/>
        <rFont val="Times New Roman"/>
        <family val="1"/>
        <charset val="204"/>
      </rPr>
      <t>БАЛАНС</t>
    </r>
    <r>
      <rPr>
        <b/>
        <sz val="16"/>
        <color indexed="10"/>
        <rFont val="Times New Roman"/>
        <family val="1"/>
        <charset val="204"/>
      </rPr>
      <t xml:space="preserve"> ЗАПОВНЮЄТЬСЯ В ОСТАННЮ ЧЕРГУ, СПОЧАТКУ ЗАПОВНІТЬ ВСІ ФОРМИ ПОТІМ БАЛАНС!!</t>
    </r>
  </si>
  <si>
    <t>Додаткова дотація з державного бюджету місцевим бюджетам на оплату праці працівників бюджетних установ</t>
  </si>
  <si>
    <t>2751500</t>
  </si>
  <si>
    <t>2751600</t>
  </si>
  <si>
    <t>2751620</t>
  </si>
  <si>
    <t>2751850</t>
  </si>
  <si>
    <t>Міністерство регіонального розвитку, будівництва та житлово-комунального господарства України (загальнодержавні витрати)</t>
  </si>
  <si>
    <t>2761020</t>
  </si>
  <si>
    <t>2761030</t>
  </si>
  <si>
    <t>2761050</t>
  </si>
  <si>
    <t>2761060</t>
  </si>
  <si>
    <t>2761080</t>
  </si>
  <si>
    <t>2761090</t>
  </si>
  <si>
    <t>2761110</t>
  </si>
  <si>
    <t>2761120</t>
  </si>
  <si>
    <t>2761160</t>
  </si>
  <si>
    <t>2761170</t>
  </si>
  <si>
    <t>2761180</t>
  </si>
  <si>
    <t>2761190</t>
  </si>
  <si>
    <t>2761200</t>
  </si>
  <si>
    <t>2761210</t>
  </si>
  <si>
    <t>2761220</t>
  </si>
  <si>
    <t>2761230</t>
  </si>
  <si>
    <t>2761250</t>
  </si>
  <si>
    <t>2761260</t>
  </si>
  <si>
    <t>2761270</t>
  </si>
  <si>
    <t>2761280</t>
  </si>
  <si>
    <t>2761290</t>
  </si>
  <si>
    <t>2761300</t>
  </si>
  <si>
    <t>2761310</t>
  </si>
  <si>
    <t>2761320</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</si>
  <si>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</si>
  <si>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2761380</t>
  </si>
  <si>
    <t>2761390</t>
  </si>
  <si>
    <t>2761400</t>
  </si>
  <si>
    <t>2761410</t>
  </si>
  <si>
    <t>2761420</t>
  </si>
  <si>
    <t>2761430</t>
  </si>
  <si>
    <t>2761440</t>
  </si>
  <si>
    <t>2761450</t>
  </si>
  <si>
    <t>2761460</t>
  </si>
  <si>
    <t>2761470</t>
  </si>
  <si>
    <t>2761480</t>
  </si>
  <si>
    <t>2761490</t>
  </si>
  <si>
    <t>2761500</t>
  </si>
  <si>
    <t>2761510</t>
  </si>
  <si>
    <t>2761520</t>
  </si>
  <si>
    <t>Міністерство аграрної політики та продовольства України</t>
  </si>
  <si>
    <t>2801090</t>
  </si>
  <si>
    <t>2801120</t>
  </si>
  <si>
    <t>2801160</t>
  </si>
  <si>
    <t>2801280</t>
  </si>
  <si>
    <t>2801360</t>
  </si>
  <si>
    <t>2801370</t>
  </si>
  <si>
    <t>2801380</t>
  </si>
  <si>
    <t>2801390</t>
  </si>
  <si>
    <t>2801400</t>
  </si>
  <si>
    <t>2801420</t>
  </si>
  <si>
    <t>2801440</t>
  </si>
  <si>
    <t>2801450</t>
  </si>
  <si>
    <t>2801460</t>
  </si>
  <si>
    <t>2801470</t>
  </si>
  <si>
    <t>2801480</t>
  </si>
  <si>
    <t>2801490</t>
  </si>
  <si>
    <t>2801530</t>
  </si>
  <si>
    <t>2801550</t>
  </si>
  <si>
    <t>2801560</t>
  </si>
  <si>
    <t>2801580</t>
  </si>
  <si>
    <t>2801900</t>
  </si>
  <si>
    <t>2802070</t>
  </si>
  <si>
    <t>2802090</t>
  </si>
  <si>
    <t>Проведення земельної реформи</t>
  </si>
  <si>
    <t>2803050</t>
  </si>
  <si>
    <t>Повернення кредиту наданого на розвиток системи кадастру</t>
  </si>
  <si>
    <t>2803610</t>
  </si>
  <si>
    <t>Державне агентство рибного господарства України</t>
  </si>
  <si>
    <t>2804100</t>
  </si>
  <si>
    <t>2805000</t>
  </si>
  <si>
    <t>Створення захисних лісових насаджень та полезахисних лісових смуг</t>
  </si>
  <si>
    <t>Збереження природно-заповідного фонду</t>
  </si>
  <si>
    <t>2806000</t>
  </si>
  <si>
    <t>Національна акціонерна компанія "Украгролізинг"</t>
  </si>
  <si>
    <t>2806030</t>
  </si>
  <si>
    <t>3511590</t>
  </si>
  <si>
    <t>3603000</t>
  </si>
  <si>
    <t>3603020</t>
  </si>
  <si>
    <t>3603030</t>
  </si>
  <si>
    <t>6381200</t>
  </si>
  <si>
    <t>6611030</t>
  </si>
  <si>
    <t>7901810</t>
  </si>
  <si>
    <t>1201440</t>
  </si>
  <si>
    <t>3300000</t>
  </si>
  <si>
    <t>3301000</t>
  </si>
  <si>
    <t>3301010</t>
  </si>
  <si>
    <t>3301020</t>
  </si>
  <si>
    <t>3301030</t>
  </si>
  <si>
    <t>3301040</t>
  </si>
  <si>
    <t>3301050</t>
  </si>
  <si>
    <t>Код та назва типової відомчої класифікації видатків та кредитування місцевих бюджетів</t>
  </si>
  <si>
    <t>Поточні фінансові інвестиції</t>
  </si>
  <si>
    <t>340</t>
  </si>
  <si>
    <t>Міністерство молоді та спорту України</t>
  </si>
  <si>
    <t>341</t>
  </si>
  <si>
    <t>Міністерство молоді та спорту України (загальнодержавні витрати)</t>
  </si>
  <si>
    <t>298</t>
  </si>
  <si>
    <t>12</t>
  </si>
  <si>
    <t>15</t>
  </si>
  <si>
    <r>
      <t>Видатки та надання кредитів</t>
    </r>
    <r>
      <rPr>
        <sz val="8"/>
        <color indexed="8"/>
        <rFont val="Times New Roman"/>
        <family val="1"/>
        <charset val="204"/>
      </rPr>
      <t xml:space="preserve">- </t>
    </r>
    <r>
      <rPr>
        <b/>
        <sz val="8"/>
        <color indexed="8"/>
        <rFont val="Times New Roman"/>
        <family val="1"/>
        <charset val="204"/>
      </rPr>
      <t>усього</t>
    </r>
  </si>
  <si>
    <t>КПОЛ</t>
  </si>
  <si>
    <t>для ДБФ</t>
  </si>
  <si>
    <t>Код ГУДКСУ</t>
  </si>
  <si>
    <t>двухзначный код вашей области для ДБФ</t>
  </si>
  <si>
    <t>Код УДКСУ</t>
  </si>
  <si>
    <t>двухзначный код вашего района для ДБФ</t>
  </si>
  <si>
    <t>Тип бюджета</t>
  </si>
  <si>
    <t>1- обласний, 2 - міський , 3 - район у місті , 4 - районий, 5 - міста у районах, 6 - селищний, 7 - сільський (нужен для дбф файла)</t>
  </si>
  <si>
    <t>Код бюджета</t>
  </si>
  <si>
    <t>трёхзначный код бюджета из которого вы финансируетесь, его знают ваши казначеи, обычно это последние три цифры доходных счетов</t>
  </si>
  <si>
    <t>111000</t>
  </si>
  <si>
    <t>111010</t>
  </si>
  <si>
    <t>111020</t>
  </si>
  <si>
    <t>111030</t>
  </si>
  <si>
    <t>111040</t>
  </si>
  <si>
    <t>111050</t>
  </si>
  <si>
    <t>111060</t>
  </si>
  <si>
    <t>111070</t>
  </si>
  <si>
    <t>111080</t>
  </si>
  <si>
    <t>111090</t>
  </si>
  <si>
    <t>111100</t>
  </si>
  <si>
    <t>300000</t>
  </si>
  <si>
    <t>301000</t>
  </si>
  <si>
    <t>301010</t>
  </si>
  <si>
    <t>301020</t>
  </si>
  <si>
    <t>301030</t>
  </si>
  <si>
    <t>301040</t>
  </si>
  <si>
    <t>301050</t>
  </si>
  <si>
    <t>301060</t>
  </si>
  <si>
    <t>301080</t>
  </si>
  <si>
    <t>301090</t>
  </si>
  <si>
    <t>301110</t>
  </si>
  <si>
    <t>301130</t>
  </si>
  <si>
    <t>301140</t>
  </si>
  <si>
    <t>301150</t>
  </si>
  <si>
    <t>301160</t>
  </si>
  <si>
    <t>301170</t>
  </si>
  <si>
    <t>301190</t>
  </si>
  <si>
    <t>301200</t>
  </si>
  <si>
    <t>301230</t>
  </si>
  <si>
    <t>301240</t>
  </si>
  <si>
    <t>301260</t>
  </si>
  <si>
    <t>301270</t>
  </si>
  <si>
    <t>301280</t>
  </si>
  <si>
    <t>301290</t>
  </si>
  <si>
    <t>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t>
  </si>
  <si>
    <t>Субвенція з державного бюджету місцевим бюджетам на придбання нових трамвайних вагонів вітчизняного виробництва для комунального електротранспорту</t>
  </si>
  <si>
    <t>Інші субвенції</t>
  </si>
  <si>
    <t>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t>
  </si>
  <si>
    <t>Видатки на реалізацію програм допомоги і грантів міжнародних фінансових організацій та Європейського Союзу</t>
  </si>
  <si>
    <t>Міністерство освіти і науки України</t>
  </si>
  <si>
    <t>2201220</t>
  </si>
  <si>
    <t>2401490</t>
  </si>
  <si>
    <t>2407140</t>
  </si>
  <si>
    <t>2407150</t>
  </si>
  <si>
    <t>2408000</t>
  </si>
  <si>
    <t>2408010</t>
  </si>
  <si>
    <t>2408040</t>
  </si>
  <si>
    <t>2408070</t>
  </si>
  <si>
    <t>2408080</t>
  </si>
  <si>
    <t>2408090</t>
  </si>
  <si>
    <t>2408110</t>
  </si>
  <si>
    <t>2408120</t>
  </si>
  <si>
    <t>2501280</t>
  </si>
  <si>
    <t>2501460</t>
  </si>
  <si>
    <t>2501590</t>
  </si>
  <si>
    <t>2751540</t>
  </si>
  <si>
    <t>2751560</t>
  </si>
  <si>
    <t>2751570</t>
  </si>
  <si>
    <t>3101190</t>
  </si>
  <si>
    <t>3400000</t>
  </si>
  <si>
    <t>3401000</t>
  </si>
  <si>
    <t>3401010</t>
  </si>
  <si>
    <t>3401030</t>
  </si>
  <si>
    <t>3401040</t>
  </si>
  <si>
    <t>3401060</t>
  </si>
  <si>
    <t>3401070</t>
  </si>
  <si>
    <t>3401110</t>
  </si>
  <si>
    <t>3401120</t>
  </si>
  <si>
    <t>3401220</t>
  </si>
  <si>
    <t>3401280</t>
  </si>
  <si>
    <t>3401320</t>
  </si>
  <si>
    <t>3410000</t>
  </si>
  <si>
    <t>3411000</t>
  </si>
  <si>
    <t>3411160</t>
  </si>
  <si>
    <t>3501450</t>
  </si>
  <si>
    <t>3501460</t>
  </si>
  <si>
    <t>3511350</t>
  </si>
  <si>
    <t>Місцева пожежна охорона</t>
  </si>
  <si>
    <t>Забезпечення централізованих заходів з лікування хворих на цукровий та нецукровий діабет</t>
  </si>
  <si>
    <t>Централізовані заходи з лікування онкологічних хворих</t>
  </si>
  <si>
    <t>3501130</t>
  </si>
  <si>
    <t>3501160</t>
  </si>
  <si>
    <t>3501190</t>
  </si>
  <si>
    <t>3501250</t>
  </si>
  <si>
    <t>3501260</t>
  </si>
  <si>
    <t>Проведення невідкладних відновлювальних робіт, будівництво та реконструкція лікарень загального профілю</t>
  </si>
  <si>
    <t>Програми в галузі сільського господарства, лісового господарства, рибальства та мисливства</t>
  </si>
  <si>
    <t>Севастопольський морський торговельний порт</t>
  </si>
  <si>
    <t>Охорона навколишнього природного середовища та ядерна безпека</t>
  </si>
  <si>
    <t>Охорона і раціональне використання мінеральних ресурсів</t>
  </si>
  <si>
    <t>Заходи у сфері захисту населення і територій від надзвичайних ситуацій техногенного та природного характеру</t>
  </si>
  <si>
    <t>Обслуговування боргу</t>
  </si>
  <si>
    <t>Охорона та раціональне використання природних ресурсів</t>
  </si>
  <si>
    <t>Утилізація відходів</t>
  </si>
  <si>
    <t>Ліквідація іншого забруднення навколишнього природного середовища</t>
  </si>
  <si>
    <t>Проведення референдумів</t>
  </si>
  <si>
    <t>Кошти, що передаються за взаємними розрахунками до державного бюджету з місцевих бюджетів</t>
  </si>
  <si>
    <t>Кошти, що передаються за взаємними розрахунками до місцевих бюджетів з державного бюджету</t>
  </si>
  <si>
    <t>Кошти, що передаються за взаємними розрахунками між місцевими бюджетами</t>
  </si>
  <si>
    <t>Субвенція іншим бюджетам на виконання інвестиційних проектів</t>
  </si>
  <si>
    <t>Видатки на покриття інших заборгованостей, що виникли у попередні роки</t>
  </si>
  <si>
    <t>Видатки на будівництво та реконструкцію релігійних споруд</t>
  </si>
  <si>
    <t>Впровадження проектів розвитку за рахунок коштів, залучених державою</t>
  </si>
  <si>
    <t>Повернення позик, наданих для впровадження проектів розвитку за рахунок коштів, залучених державою</t>
  </si>
  <si>
    <t>Повернення бюджетних позичок</t>
  </si>
  <si>
    <t>11</t>
  </si>
  <si>
    <t>30</t>
  </si>
  <si>
    <t>41</t>
  </si>
  <si>
    <t>50</t>
  </si>
  <si>
    <t>60</t>
  </si>
  <si>
    <t>65</t>
  </si>
  <si>
    <t>70</t>
  </si>
  <si>
    <t>75</t>
  </si>
  <si>
    <t>80</t>
  </si>
  <si>
    <t>90</t>
  </si>
  <si>
    <t>312</t>
  </si>
  <si>
    <t>796</t>
  </si>
  <si>
    <t>Київська міська державна админістрація</t>
  </si>
  <si>
    <t>Субвенція з державного бюджету місцевим бюджетам на придбання медичного автотранспорту та обладнання для закладів охорони здоров'я</t>
  </si>
  <si>
    <t>3511110</t>
  </si>
  <si>
    <t>3511120</t>
  </si>
  <si>
    <t>Субвенція з державного бюджету місцевим бюджетам на здійснення заходів щодо соціально-економічного розвитку окремих територій</t>
  </si>
  <si>
    <t>3511140</t>
  </si>
  <si>
    <t>3511200</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</si>
  <si>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</si>
  <si>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3511240</t>
  </si>
  <si>
    <t>3511300</t>
  </si>
  <si>
    <t>3511310</t>
  </si>
  <si>
    <t>3511320</t>
  </si>
  <si>
    <t>3511360</t>
  </si>
  <si>
    <t>3511380</t>
  </si>
  <si>
    <t>3511410</t>
  </si>
  <si>
    <t>3511420</t>
  </si>
  <si>
    <t>3511430</t>
  </si>
  <si>
    <t>3511450</t>
  </si>
  <si>
    <t>3511460</t>
  </si>
  <si>
    <t>3511470</t>
  </si>
  <si>
    <t>3511480</t>
  </si>
  <si>
    <t>3511490</t>
  </si>
  <si>
    <t>3511500</t>
  </si>
  <si>
    <t>3511510</t>
  </si>
  <si>
    <t>3511520</t>
  </si>
  <si>
    <t>3511530</t>
  </si>
  <si>
    <t>3511540</t>
  </si>
  <si>
    <t>3511550</t>
  </si>
  <si>
    <t>3511560</t>
  </si>
  <si>
    <t>3511570</t>
  </si>
  <si>
    <t>3511600</t>
  </si>
  <si>
    <t>3511620</t>
  </si>
  <si>
    <t>3511630</t>
  </si>
  <si>
    <t>3511660</t>
  </si>
  <si>
    <t>3511670</t>
  </si>
  <si>
    <t>3511990</t>
  </si>
  <si>
    <t>Міністерство юстиції України</t>
  </si>
  <si>
    <t>3601200</t>
  </si>
  <si>
    <t>3601210</t>
  </si>
  <si>
    <t>3601600</t>
  </si>
  <si>
    <t>Створення державного реєстру виконавчих проваджень</t>
  </si>
  <si>
    <t>3601710</t>
  </si>
  <si>
    <t>Державна виконавча служба України</t>
  </si>
  <si>
    <t>3606000</t>
  </si>
  <si>
    <t>3606010</t>
  </si>
  <si>
    <t>3606020</t>
  </si>
  <si>
    <t>3606030</t>
  </si>
  <si>
    <t>3606040</t>
  </si>
  <si>
    <t>3606060</t>
  </si>
  <si>
    <t>3606070</t>
  </si>
  <si>
    <t>3606080</t>
  </si>
  <si>
    <t>3606090</t>
  </si>
  <si>
    <t>3606100</t>
  </si>
  <si>
    <t>3606600</t>
  </si>
  <si>
    <t>Державна служба України з питань захисту персональних даних</t>
  </si>
  <si>
    <t>5271050</t>
  </si>
  <si>
    <t>Адміністрація Державної прикордонної служби України</t>
  </si>
  <si>
    <t>Забезпечення особового складу Державної прикордонної служби України</t>
  </si>
  <si>
    <t>5341050</t>
  </si>
  <si>
    <t>5341110</t>
  </si>
  <si>
    <t>5341120</t>
  </si>
  <si>
    <t>5342020</t>
  </si>
  <si>
    <t>Національна комісія, що здійснює державне регулювання у сфері ринків фінансових послуг</t>
  </si>
  <si>
    <t>5550000</t>
  </si>
  <si>
    <t>5551000</t>
  </si>
  <si>
    <t>Національна комісія, що здійснює державне регулювання у сфері зв'язку та інформатизації</t>
  </si>
  <si>
    <t>5961020</t>
  </si>
  <si>
    <t>5961030</t>
  </si>
  <si>
    <t>5961050</t>
  </si>
  <si>
    <t>Вища рада юстиції</t>
  </si>
  <si>
    <t>Секретаріат Уповноваженого Верховної Ради України з прав людини</t>
  </si>
  <si>
    <t>Антимонопольний комітет України</t>
  </si>
  <si>
    <t>6020000</t>
  </si>
  <si>
    <t>6021000</t>
  </si>
  <si>
    <t>6021010</t>
  </si>
  <si>
    <t>6080000</t>
  </si>
  <si>
    <t>6081000</t>
  </si>
  <si>
    <t>Національне агентство України з питань державної служби</t>
  </si>
  <si>
    <t>6121040</t>
  </si>
  <si>
    <t>6121700</t>
  </si>
  <si>
    <t>Національна комісія з цінних паперів та фондового ринку</t>
  </si>
  <si>
    <t>6160000</t>
  </si>
  <si>
    <t>2205000</t>
  </si>
  <si>
    <t>2207000</t>
  </si>
  <si>
    <t>2208000</t>
  </si>
  <si>
    <t>2211170</t>
  </si>
  <si>
    <t>2211180</t>
  </si>
  <si>
    <t>2211190</t>
  </si>
  <si>
    <t>Освітня субвенція з державного бюджету місцевим бюджетам</t>
  </si>
  <si>
    <t>2301030</t>
  </si>
  <si>
    <t>2301210</t>
  </si>
  <si>
    <t>2301610</t>
  </si>
  <si>
    <t>2301810</t>
  </si>
  <si>
    <t>2306000</t>
  </si>
  <si>
    <t>2311410</t>
  </si>
  <si>
    <t>Медична субвенція з державного бюджету місцевим бюджетам</t>
  </si>
  <si>
    <t>2311420</t>
  </si>
  <si>
    <t>2311600</t>
  </si>
  <si>
    <t>2401510</t>
  </si>
  <si>
    <t>2401520</t>
  </si>
  <si>
    <t>2401530</t>
  </si>
  <si>
    <t>2402010</t>
  </si>
  <si>
    <t>Внески України до Чорнобильського фонду "Укриття" та до рахунку ядерної безпеки ЄБРР</t>
  </si>
  <si>
    <t>2501100</t>
  </si>
  <si>
    <t>2501220</t>
  </si>
  <si>
    <t>2501350</t>
  </si>
  <si>
    <t>2501470</t>
  </si>
  <si>
    <t>2501480</t>
  </si>
  <si>
    <t>2501570</t>
  </si>
  <si>
    <t>2501900</t>
  </si>
  <si>
    <t>2501910</t>
  </si>
  <si>
    <t>2501920</t>
  </si>
  <si>
    <t>2501930</t>
  </si>
  <si>
    <t>2505080</t>
  </si>
  <si>
    <t>2505140</t>
  </si>
  <si>
    <t>2505150</t>
  </si>
  <si>
    <t>2505160</t>
  </si>
  <si>
    <t>2505170</t>
  </si>
  <si>
    <t>2507070</t>
  </si>
  <si>
    <t>2507100</t>
  </si>
  <si>
    <t>2508000</t>
  </si>
  <si>
    <t>2508010</t>
  </si>
  <si>
    <t>2751210</t>
  </si>
  <si>
    <t>2751240</t>
  </si>
  <si>
    <t>3511170</t>
  </si>
  <si>
    <t>3511800</t>
  </si>
  <si>
    <t>Апарат Державної регуляторної служби України</t>
  </si>
  <si>
    <t>тип ліній в таблицях---&gt;&gt;&gt;</t>
  </si>
  <si>
    <t xml:space="preserve">Вид бюджету </t>
  </si>
  <si>
    <t>Державний</t>
  </si>
  <si>
    <t>Місцевий</t>
  </si>
  <si>
    <r>
      <t>Ці та інші корисні бланки можно завантажити на</t>
    </r>
    <r>
      <rPr>
        <b/>
        <sz val="18"/>
        <color indexed="56"/>
        <rFont val="Times New Roman"/>
        <family val="1"/>
        <charset val="204"/>
      </rPr>
      <t xml:space="preserve"> https://buhgalter.com.ua</t>
    </r>
  </si>
  <si>
    <t>2761550</t>
  </si>
  <si>
    <t>2802100</t>
  </si>
  <si>
    <t>2805010</t>
  </si>
  <si>
    <t>2805020</t>
  </si>
  <si>
    <t>2805060</t>
  </si>
  <si>
    <t>2808000</t>
  </si>
  <si>
    <t>3101210</t>
  </si>
  <si>
    <t>3101220</t>
  </si>
  <si>
    <t>Внесок України до Рахунку ядерної безпеки ЄБРР</t>
  </si>
  <si>
    <t>Кіровоградська обласна державна адміністрація</t>
  </si>
  <si>
    <t>Луганська обласна державна адміністрація</t>
  </si>
  <si>
    <t>Львівська обласна державна адміністрація</t>
  </si>
  <si>
    <t>7831020</t>
  </si>
  <si>
    <t>Миколаївська обласна державна адміністрація</t>
  </si>
  <si>
    <t>Одеська обласна державна адміністрація</t>
  </si>
  <si>
    <t>Полтавська обласна державна адміністрація</t>
  </si>
  <si>
    <t>Рівненська обласна державна адміністрація</t>
  </si>
  <si>
    <t>Сумська обласна державна адміністрація</t>
  </si>
  <si>
    <t>1101620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</si>
  <si>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</si>
  <si>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1101520</t>
  </si>
  <si>
    <t>1101530</t>
  </si>
  <si>
    <t>1809000</t>
  </si>
  <si>
    <t>1809010</t>
  </si>
  <si>
    <t>1809020</t>
  </si>
  <si>
    <t>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t>
  </si>
  <si>
    <t>1101800</t>
  </si>
  <si>
    <t>1201430</t>
  </si>
  <si>
    <t>1209010</t>
  </si>
  <si>
    <t>1801810</t>
  </si>
  <si>
    <t>2311340</t>
  </si>
  <si>
    <t>2751460</t>
  </si>
  <si>
    <t>2751470</t>
  </si>
  <si>
    <t>2751880</t>
  </si>
  <si>
    <t>Створення Державного земельного банку</t>
  </si>
  <si>
    <t>3209030</t>
  </si>
  <si>
    <t>3506080</t>
  </si>
  <si>
    <t>3601800</t>
  </si>
  <si>
    <t>Апарат Державної служби України з контролю за наркотиками</t>
  </si>
  <si>
    <t>Адміністрація Державної служби спеціального зв'язку та захисту інформації України</t>
  </si>
  <si>
    <t>6651010</t>
  </si>
  <si>
    <t>6731080</t>
  </si>
  <si>
    <t>7851800</t>
  </si>
  <si>
    <t>8680000</t>
  </si>
  <si>
    <t>8681000</t>
  </si>
  <si>
    <t>8681010</t>
  </si>
  <si>
    <t>8681030</t>
  </si>
  <si>
    <t>8681050</t>
  </si>
  <si>
    <t>555</t>
  </si>
  <si>
    <t>665</t>
  </si>
  <si>
    <t>868</t>
  </si>
  <si>
    <r>
      <t xml:space="preserve">Видатки та надання кредитів - </t>
    </r>
    <r>
      <rPr>
        <sz val="8"/>
        <color indexed="8"/>
        <rFont val="Times New Roman"/>
        <family val="1"/>
        <charset val="204"/>
      </rPr>
      <t xml:space="preserve"> усього</t>
    </r>
  </si>
  <si>
    <r>
      <t>у тому числі:</t>
    </r>
    <r>
      <rPr>
        <b/>
        <sz val="8"/>
        <color indexed="8"/>
        <rFont val="Times New Roman"/>
        <family val="1"/>
        <charset val="204"/>
      </rPr>
      <t xml:space="preserve">
Поточні видатки</t>
    </r>
  </si>
  <si>
    <t>Оплата праці і нарахування на заробітну плату</t>
  </si>
  <si>
    <t xml:space="preserve">Оплата праці </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</si>
  <si>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</si>
  <si>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</si>
  <si>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</si>
  <si>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</si>
  <si>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</si>
  <si>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</si>
  <si>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</si>
  <si>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та заходи спеціального призначення</t>
  </si>
  <si>
    <t xml:space="preserve">  Оплата водопостачання  та водовідведення</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</si>
  <si>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</si>
  <si>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</si>
  <si>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</si>
  <si>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</si>
  <si>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</si>
  <si>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</si>
  <si>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</si>
  <si>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</si>
  <si>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</si>
  <si>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</si>
  <si>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</si>
  <si>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</si>
  <si>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</si>
  <si>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</si>
  <si>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Капітальне будівництво (придбання) житла</t>
  </si>
  <si>
    <t xml:space="preserve"> Капітальне  будівництво (придбання) інших об’єктів </t>
  </si>
  <si>
    <t xml:space="preserve">  Капітальний ремонт житлового фонду (приміщень)</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</si>
  <si>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</si>
  <si>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</si>
  <si>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</si>
  <si>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Придбання землі  та нематеріальних активів</t>
  </si>
  <si>
    <t>Капітальні трансферти  урядам іноземних держав та міжнародним організаціям</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</si>
  <si>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</si>
  <si>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Поточні видатки</t>
  </si>
  <si>
    <t>Обслуговування боргових зобов’язань</t>
  </si>
  <si>
    <t>1101340</t>
  </si>
  <si>
    <t>2304020</t>
  </si>
  <si>
    <t>2305020</t>
  </si>
  <si>
    <t>2311350</t>
  </si>
  <si>
    <t>Субвенція з державного бюджету місцевим бюджетам на часткове відшкодування вартості лікарських засобів для лікування осіб з гіпертонічною хворобою</t>
  </si>
  <si>
    <t>2311360</t>
  </si>
  <si>
    <t>2311370</t>
  </si>
  <si>
    <t>2311380</t>
  </si>
  <si>
    <t>2311390</t>
  </si>
  <si>
    <t>2401480</t>
  </si>
  <si>
    <t>2505130</t>
  </si>
  <si>
    <t>2751530</t>
  </si>
  <si>
    <t>2761100</t>
  </si>
  <si>
    <t>2761530</t>
  </si>
  <si>
    <t>Субвенція з державного бюджету місцевим бюджетам на капітальний ремонт систем централізованого водопостачання та водовідведення</t>
  </si>
  <si>
    <t>2801800</t>
  </si>
  <si>
    <t>2804110</t>
  </si>
  <si>
    <t>3504040</t>
  </si>
  <si>
    <t>3511370</t>
  </si>
  <si>
    <t>3511580</t>
  </si>
  <si>
    <t>Фінансова підтримка гастрольної діяльності</t>
  </si>
  <si>
    <t>Музеї і виставки</t>
  </si>
  <si>
    <t>Інші культурно-освітні заклади та заходи</t>
  </si>
  <si>
    <t>Засоби масової інформації</t>
  </si>
  <si>
    <t>Забезпечення підготовки спортсменів вищих категорій школами вищої спортивної майстерності</t>
  </si>
  <si>
    <t>Фінансова підтримка спортивних споруд, які належать громадським організаціям фізкультурно-спортивної спрямованості</t>
  </si>
  <si>
    <t>Завершення проектів газифікації сільських населених пунктів з високим ступенем готовності</t>
  </si>
  <si>
    <t>Транспорт, дорожнє господарство, зв'язок, телекомунікації та інформатика</t>
  </si>
  <si>
    <t>Інші заходи у сфері автомобільного транспорту</t>
  </si>
  <si>
    <t>Компенсаційні виплати за пільговий проїзд окремих категорій громадян на водному транспорті</t>
  </si>
  <si>
    <t>Компенсаційні виплати за пільговий проїзд окремих категорій громадян на залізничному транспорті</t>
  </si>
  <si>
    <t>Інші заходи у сфері електротранспорту</t>
  </si>
  <si>
    <t>Національна програма інформатизації</t>
  </si>
  <si>
    <t>Інші послуги, пов'язані з економічною діяльністю</t>
  </si>
  <si>
    <t>Програма стабілізації та соціально-економічного розвитку територій</t>
  </si>
  <si>
    <t>Платежі за кредитними угодами, укладеними під гарантії Уряду</t>
  </si>
  <si>
    <t>Видатки на погашення реструктуризованої заборгованості перед комерційними банками та на поповнення їх капіталу</t>
  </si>
  <si>
    <t>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t>
  </si>
  <si>
    <t>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t>
  </si>
  <si>
    <t>Інші природоохоронні заходи</t>
  </si>
  <si>
    <t>Заходи та роботи з мобілізаційної підготовки місцевого значення</t>
  </si>
  <si>
    <t>Інша діяльність у сфері охорони навколишнього природного середовища</t>
  </si>
  <si>
    <t>Інші фонди</t>
  </si>
  <si>
    <t>Цільові фонди, утворені Верховною Радою Автономної Республіки Крим, органами місцевого самоврядування і місцевими органами виконавчої влади</t>
  </si>
  <si>
    <t>Утримання апарату Виборчої комісії Автономної Республіки Крим</t>
  </si>
  <si>
    <t>Кошти, що передаються за взаємними розрахунками із додаткової дотації до державного бюджету</t>
  </si>
  <si>
    <t>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t>
  </si>
  <si>
    <t>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t>
  </si>
  <si>
    <t>Інші додаткові дотації</t>
  </si>
  <si>
    <t>Культура і мистецтво</t>
  </si>
  <si>
    <t>Творчі спілки</t>
  </si>
  <si>
    <t>Видатки на заходи, передбачені державними і місцевими програмами розвитку культури і мистецтва</t>
  </si>
  <si>
    <t>Бібліотеки</t>
  </si>
  <si>
    <t>Заповідники</t>
  </si>
  <si>
    <t>Палаци і будинки культури, клуби та інші заклади клубного типу</t>
  </si>
  <si>
    <t>Школи естетичного виховання дітей</t>
  </si>
  <si>
    <t>Кінематографія</t>
  </si>
  <si>
    <t>Фізична культура і спорт</t>
  </si>
  <si>
    <t>Проведення навчально-тренувальних зборів і змагань та заходів з інвалідного спорту</t>
  </si>
  <si>
    <t>Будівництво</t>
  </si>
  <si>
    <t>Сільське і лісове господарство, рибне господарство та мисливство</t>
  </si>
  <si>
    <t>Регулювання цін на послуги місцевого автотранспорту</t>
  </si>
  <si>
    <t>Регулювання цін на послуги метрополітену</t>
  </si>
  <si>
    <t>Регулювання цін на послуги міського електротранспорту</t>
  </si>
  <si>
    <t>Діяльність і послуги, не віднесені до інших категорій</t>
  </si>
  <si>
    <t>Охорона і раціональне використання водних ресурсів</t>
  </si>
  <si>
    <t>Охорона і раціональне використання земель</t>
  </si>
  <si>
    <t>Запобігання та ліквідація надзвичайних ситуацій та наслідків стихійного лиха</t>
  </si>
  <si>
    <t>Видатки на запобігання та ліквідацію надзвичайних ситуацій та наслідків стихійного лиха</t>
  </si>
  <si>
    <t>Цільові фонди</t>
  </si>
  <si>
    <t>Видатки, не віднесені до основних груп</t>
  </si>
  <si>
    <t>Реверсна дотація</t>
  </si>
  <si>
    <t>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t>
  </si>
  <si>
    <t>Субвенція з державного бюджету місцевим бюджетам для сплати заборгованості за поставлене у 2012 році медичне обладнання вітчизняного виробництва</t>
  </si>
  <si>
    <t>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t>
  </si>
  <si>
    <t>Надання пільгового кредиту членам житлово-будівельних кооперативів</t>
  </si>
  <si>
    <t>Надання державного пільгового кредиту індивідуальним сільським забудовникам</t>
  </si>
  <si>
    <t>42</t>
  </si>
  <si>
    <t>111</t>
  </si>
  <si>
    <t>380</t>
  </si>
  <si>
    <t>632</t>
  </si>
  <si>
    <t>633</t>
  </si>
  <si>
    <t>634</t>
  </si>
  <si>
    <t>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t>
  </si>
  <si>
    <t>автор розробки: Токарев Євген Васильович</t>
  </si>
  <si>
    <t>Івано-Франківська обласна державна адміністрація</t>
  </si>
  <si>
    <t>Державна регуляторна служба України</t>
  </si>
  <si>
    <t>Забезпечення діяльності депутатів Автономної Республіки Крим</t>
  </si>
  <si>
    <t>Підрозділи дорожньо-патрульної служби та дорожнього нагляду</t>
  </si>
  <si>
    <t>Інші правоохоронні заходи і заклади</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</si>
  <si>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</si>
  <si>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Житлово-комунальне господарство</t>
  </si>
  <si>
    <t>Театри</t>
  </si>
  <si>
    <t>Проведення навчально-тренувальних зборів і змагань з неолімпійських видів спорту</t>
  </si>
  <si>
    <t>1811140</t>
  </si>
  <si>
    <t>1901070</t>
  </si>
  <si>
    <t>Виплата компенсації реабілітованим</t>
  </si>
  <si>
    <t>Компенсація населенню додаткових витрат на оплату послуг газопостачання, центрального опалення та централізованого постачання гарячої води</t>
  </si>
  <si>
    <t>Інші видатки на соціальний захист населення</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</si>
  <si>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</si>
  <si>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Інші видатки на соціальний захист ветеранів війни та праці</t>
  </si>
  <si>
    <t>Розселення та облаштування депортованих кримських татар та осіб інших національностей, депортованих з України</t>
  </si>
  <si>
    <t>Інші установи та заклади</t>
  </si>
  <si>
    <t>3411170</t>
  </si>
  <si>
    <t>3511020</t>
  </si>
  <si>
    <t>Стабілізаційна дотація</t>
  </si>
  <si>
    <t>3511130</t>
  </si>
  <si>
    <t>3511220</t>
  </si>
  <si>
    <t>Обслуговування державного боргу</t>
  </si>
  <si>
    <t>3511400</t>
  </si>
  <si>
    <t>3607000</t>
  </si>
  <si>
    <t>3800000</t>
  </si>
  <si>
    <t>Міністерство інформаційної політики України</t>
  </si>
  <si>
    <t>3801000</t>
  </si>
  <si>
    <t>3801010</t>
  </si>
  <si>
    <t>6320000</t>
  </si>
  <si>
    <t>Національне антикорупційне бюро України</t>
  </si>
  <si>
    <t>6321000</t>
  </si>
  <si>
    <t>6321010</t>
  </si>
  <si>
    <t>6330000</t>
  </si>
  <si>
    <t>Національне агентство з питань запобігання корупції</t>
  </si>
  <si>
    <t>6331000</t>
  </si>
  <si>
    <t>6331010</t>
  </si>
  <si>
    <t>6340000</t>
  </si>
  <si>
    <t>Національна комісія, що здійснює державне регулювання у сферах енергетики та комунальних послуг</t>
  </si>
  <si>
    <t>6341000</t>
  </si>
  <si>
    <t>6341010</t>
  </si>
  <si>
    <t>6641130</t>
  </si>
  <si>
    <t>6731100</t>
  </si>
  <si>
    <t>Проведення всеукраїнського консультативного опитування</t>
  </si>
  <si>
    <t>Субвенція з державного бюджету місцевим бюджетам на проведення виборів депутатів місцевих рад та сільських, селищних, міських голів</t>
  </si>
  <si>
    <t>Державне управління</t>
  </si>
  <si>
    <t>Правоохоронна діяльність та забезпечення безпеки держави</t>
  </si>
  <si>
    <t>Приймальники-розподільники для неповнолітніх</t>
  </si>
  <si>
    <t>Спеціальні приймальники-розподільники</t>
  </si>
  <si>
    <t>Спеціальні монтажно-експлуатаційні підрозділи</t>
  </si>
  <si>
    <t>Адресно-довідкові бюро</t>
  </si>
  <si>
    <t>Освіта</t>
  </si>
  <si>
    <t>Соціальний захист та соціальне забезпечення</t>
  </si>
  <si>
    <t>Навчання та трудове влаштування інвалідів</t>
  </si>
  <si>
    <t>Благоустрій міст, сіл, селищ</t>
  </si>
  <si>
    <t>3609000</t>
  </si>
  <si>
    <t>3609010</t>
  </si>
  <si>
    <t>3609020</t>
  </si>
  <si>
    <t>3609030</t>
  </si>
  <si>
    <t>3609040</t>
  </si>
  <si>
    <t>3609050</t>
  </si>
  <si>
    <t>3609060</t>
  </si>
  <si>
    <t>1102030</t>
  </si>
  <si>
    <t>1102040</t>
  </si>
  <si>
    <t>1102060</t>
  </si>
  <si>
    <t>Міністерство енергетики та вугільної промисловості України (загальнодержавні витрати)</t>
  </si>
  <si>
    <t>1111020</t>
  </si>
  <si>
    <t>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t>
  </si>
  <si>
    <t>1201450</t>
  </si>
  <si>
    <t>1201460</t>
  </si>
  <si>
    <t>1201470</t>
  </si>
  <si>
    <t>1201480</t>
  </si>
  <si>
    <t>1201490</t>
  </si>
  <si>
    <t>1201500</t>
  </si>
  <si>
    <t>1204040</t>
  </si>
  <si>
    <t>1801340</t>
  </si>
  <si>
    <t>1801430</t>
  </si>
  <si>
    <t>1801480</t>
  </si>
  <si>
    <t>1808000</t>
  </si>
  <si>
    <t>2201050</t>
  </si>
  <si>
    <t>2201350</t>
  </si>
  <si>
    <t>2201380</t>
  </si>
  <si>
    <t>2201400</t>
  </si>
  <si>
    <t>2201410</t>
  </si>
  <si>
    <t>2201420</t>
  </si>
  <si>
    <t>2201490</t>
  </si>
  <si>
    <t>2311430</t>
  </si>
  <si>
    <t>2501700</t>
  </si>
  <si>
    <t>2511120</t>
  </si>
  <si>
    <t>2755020</t>
  </si>
  <si>
    <t>2755030</t>
  </si>
  <si>
    <t>2761560</t>
  </si>
  <si>
    <t>2801030</t>
  </si>
  <si>
    <t>3111090</t>
  </si>
  <si>
    <t>3121080</t>
  </si>
  <si>
    <t>3411020</t>
  </si>
  <si>
    <t>проти дебітора порушено справу про банкрутство:</t>
  </si>
  <si>
    <t>Інші витрати</t>
  </si>
  <si>
    <t>Капітал у дооцінках</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</si>
  <si>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</si>
  <si>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412000</t>
  </si>
  <si>
    <t>412010</t>
  </si>
  <si>
    <t>420000</t>
  </si>
  <si>
    <t>Господарсько-фінансовий департамент Секретаріату Кабінету Міністрів України (загальнодержавні витрати)</t>
  </si>
  <si>
    <t>421000</t>
  </si>
  <si>
    <t>421010</t>
  </si>
  <si>
    <t>421020</t>
  </si>
  <si>
    <t>421040</t>
  </si>
  <si>
    <t>421050</t>
  </si>
  <si>
    <t>1002080</t>
  </si>
  <si>
    <t>Розвиток Державної прикордонної служби України</t>
  </si>
  <si>
    <t>1002120</t>
  </si>
  <si>
    <t>1004090</t>
  </si>
  <si>
    <t>1006000</t>
  </si>
  <si>
    <t>1006010</t>
  </si>
  <si>
    <t>1006050</t>
  </si>
  <si>
    <t>1006060</t>
  </si>
  <si>
    <t>1006070</t>
  </si>
  <si>
    <t>1006080</t>
  </si>
  <si>
    <t>1006090</t>
  </si>
  <si>
    <t>1006280</t>
  </si>
  <si>
    <t>1006360</t>
  </si>
  <si>
    <t>1101500</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</si>
  <si>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</si>
  <si>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</si>
  <si>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 xml:space="preserve">  Оплата енергосервісу</t>
  </si>
  <si>
    <r>
      <t>Затверджено на звітний період (рік)</t>
    </r>
    <r>
      <rPr>
        <vertAlign val="superscript"/>
        <sz val="8"/>
        <color indexed="8"/>
        <rFont val="Times New Roman"/>
        <family val="1"/>
        <charset val="204"/>
      </rPr>
      <t>1</t>
    </r>
  </si>
  <si>
    <t xml:space="preserve">  Оплата енргосервісу</t>
  </si>
  <si>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</si>
  <si>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r>
      <t>1</t>
    </r>
    <r>
      <rPr>
        <sz val="8"/>
        <color indexed="8"/>
        <rFont val="Times New Roman"/>
        <family val="1"/>
        <charset val="204"/>
      </rPr>
      <t xml:space="preserve"> Заповнюється розпорядниками бюджетних коштів.</t>
    </r>
  </si>
  <si>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</si>
  <si>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у тому числі на рахунках в установах банків</t>
  </si>
  <si>
    <t>перерахо-вані з рахунків в установах банків</t>
  </si>
  <si>
    <t>спрямовано на погашення заборгованості загального фонду</t>
  </si>
  <si>
    <t>у тому числі перера-ховані з рахунків в установах банків</t>
  </si>
  <si>
    <t>у тому числі на рахунках в устано-вах банків</t>
  </si>
  <si>
    <t>у тому числі перераховані з рахунків в установах банків</t>
  </si>
  <si>
    <t>Організація та проведення громадських робіт</t>
  </si>
  <si>
    <t>Заходи з проведення лабораторно-діагностичних, лікувально-профілактичних робіт, утримання ветеринарних лікарень та ветеринарних лабораторій</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</si>
  <si>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t>
  </si>
  <si>
    <t>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t>
  </si>
  <si>
    <t>Субвенція з державного бюджету місцевим бюджетам на формування інфраструктури об'єднаних територіальних громад</t>
  </si>
  <si>
    <t>Субвенція з державного бюджету місцевим бюджетам для реалізації проектів в рамках Надзвичайної кредитної програми для відновлення України</t>
  </si>
  <si>
    <t>301470</t>
  </si>
  <si>
    <t>301840</t>
  </si>
  <si>
    <t>Створення Культурно-мистецького та музейного комплексу іМистецький арсеналі</t>
  </si>
  <si>
    <t>901030</t>
  </si>
  <si>
    <t>1002130</t>
  </si>
  <si>
    <t>1003100</t>
  </si>
  <si>
    <t>1006100</t>
  </si>
  <si>
    <t>1007000</t>
  </si>
  <si>
    <t>1007010</t>
  </si>
  <si>
    <t>1007020</t>
  </si>
  <si>
    <t>1007030</t>
  </si>
  <si>
    <t>1007040</t>
  </si>
  <si>
    <t>1101480</t>
  </si>
  <si>
    <t>1101610</t>
  </si>
  <si>
    <t>1201510</t>
  </si>
  <si>
    <t>1201520</t>
  </si>
  <si>
    <t>1211110</t>
  </si>
  <si>
    <t>1808020</t>
  </si>
  <si>
    <t>1808030</t>
  </si>
  <si>
    <t>2101450</t>
  </si>
  <si>
    <t>2201570</t>
  </si>
  <si>
    <t>2201580</t>
  </si>
  <si>
    <t>2201590</t>
  </si>
  <si>
    <t>2201610</t>
  </si>
  <si>
    <t>2202020</t>
  </si>
  <si>
    <t>2202030</t>
  </si>
  <si>
    <t>2202040</t>
  </si>
  <si>
    <t>2202060</t>
  </si>
  <si>
    <t>2202080</t>
  </si>
  <si>
    <t>2202090</t>
  </si>
  <si>
    <t>2202100</t>
  </si>
  <si>
    <t>2202140</t>
  </si>
  <si>
    <t>2202180</t>
  </si>
  <si>
    <t>2204020</t>
  </si>
  <si>
    <t>2204030</t>
  </si>
  <si>
    <t>2204060</t>
  </si>
  <si>
    <t>2211200</t>
  </si>
  <si>
    <t>2301390</t>
  </si>
  <si>
    <t>2301460</t>
  </si>
  <si>
    <t>2301490</t>
  </si>
  <si>
    <t>2301500</t>
  </si>
  <si>
    <t>2306020</t>
  </si>
  <si>
    <t>2306030</t>
  </si>
  <si>
    <t>2306060</t>
  </si>
  <si>
    <t>2306820</t>
  </si>
  <si>
    <t>2401500</t>
  </si>
  <si>
    <t>2407800</t>
  </si>
  <si>
    <t>2408800</t>
  </si>
  <si>
    <t>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t>
  </si>
  <si>
    <t>2502000</t>
  </si>
  <si>
    <t>2502010</t>
  </si>
  <si>
    <t>2502020</t>
  </si>
  <si>
    <t>2503020</t>
  </si>
  <si>
    <t>2506080</t>
  </si>
  <si>
    <t>2511130</t>
  </si>
  <si>
    <t>2511140</t>
  </si>
  <si>
    <t>2511150</t>
  </si>
  <si>
    <t>2511160</t>
  </si>
  <si>
    <t>2751640</t>
  </si>
  <si>
    <t>2751650</t>
  </si>
  <si>
    <t>2751830</t>
  </si>
  <si>
    <t>2754060</t>
  </si>
  <si>
    <t>2756000</t>
  </si>
  <si>
    <t>2756010</t>
  </si>
  <si>
    <t>2761070</t>
  </si>
  <si>
    <t>2761130</t>
  </si>
  <si>
    <t>2761590</t>
  </si>
  <si>
    <t>2761600</t>
  </si>
  <si>
    <t>2801410</t>
  </si>
  <si>
    <t>2808020</t>
  </si>
  <si>
    <t>2808030</t>
  </si>
  <si>
    <t>2808080</t>
  </si>
  <si>
    <t>2808100</t>
  </si>
  <si>
    <t>3101230</t>
  </si>
  <si>
    <t>3101600</t>
  </si>
  <si>
    <t>3105030</t>
  </si>
  <si>
    <t>3109010</t>
  </si>
  <si>
    <t>3111800</t>
  </si>
  <si>
    <t>3501470</t>
  </si>
  <si>
    <t>3501480</t>
  </si>
  <si>
    <t>3511680</t>
  </si>
  <si>
    <t>3607020</t>
  </si>
  <si>
    <t>3607030</t>
  </si>
  <si>
    <t>3801020</t>
  </si>
  <si>
    <t>3801030</t>
  </si>
  <si>
    <t>5961060</t>
  </si>
  <si>
    <t>6331020</t>
  </si>
  <si>
    <t>6381210</t>
  </si>
  <si>
    <t>6430000</t>
  </si>
  <si>
    <t>6431000</t>
  </si>
  <si>
    <t>6431010</t>
  </si>
  <si>
    <t>6521230</t>
  </si>
  <si>
    <t>6561810</t>
  </si>
  <si>
    <t>6561820</t>
  </si>
  <si>
    <t>6601050</t>
  </si>
  <si>
    <t>6621060</t>
  </si>
  <si>
    <t>6641140</t>
  </si>
  <si>
    <t>6642000</t>
  </si>
  <si>
    <t>6642010</t>
  </si>
  <si>
    <t>6642020</t>
  </si>
  <si>
    <t>7721800</t>
  </si>
  <si>
    <t>643</t>
  </si>
  <si>
    <t>Нацiональне агентство України з питань виявлення, розшуку та управлiння активами, одержаними вiд корупцiйних та iнших злочинiв</t>
  </si>
  <si>
    <t>Додаток 1
до Національного положення (стандарту) бухгалтерського обліку в державному секторі 101 «Подання фінансової звітності»</t>
  </si>
  <si>
    <t>Дата (рік, місяць, число)</t>
  </si>
  <si>
    <t>01</t>
  </si>
  <si>
    <t>Орган державного управління</t>
  </si>
  <si>
    <t>Вид економічної діяльності</t>
  </si>
  <si>
    <t>за КВЕД</t>
  </si>
  <si>
    <t>Одиниця виміру: грн.</t>
  </si>
  <si>
    <t>Форма № 1-дс</t>
  </si>
  <si>
    <t>На початок звітного періоду</t>
  </si>
  <si>
    <t>На кінець звітного періоду</t>
  </si>
  <si>
    <t>І. НЕФІНАНСОВІ АКТИВИ</t>
  </si>
  <si>
    <t>Основні засоби:</t>
  </si>
  <si>
    <t xml:space="preserve">     первісна вартість</t>
  </si>
  <si>
    <t xml:space="preserve">     знос</t>
  </si>
  <si>
    <t>Інвестиційна нерухомість</t>
  </si>
  <si>
    <t>Нематеріальні активи:</t>
  </si>
  <si>
    <t xml:space="preserve">     накопичена амортизація</t>
  </si>
  <si>
    <t>Незавершені капітальні інвестиції</t>
  </si>
  <si>
    <t>Довгострокові біологічні активи</t>
  </si>
  <si>
    <t>Запаси</t>
  </si>
  <si>
    <t>Виробництво</t>
  </si>
  <si>
    <t>Поточні біологічні активи</t>
  </si>
  <si>
    <t>Усього за розділом І</t>
  </si>
  <si>
    <t>ІІ ФІНАНСОВІ АКТИВИ</t>
  </si>
  <si>
    <t>Довгострокова дебіторська заборгованість</t>
  </si>
  <si>
    <t>Поточна дебіторська заборгованість</t>
  </si>
  <si>
    <t xml:space="preserve">     за розрахунками з бюджетом</t>
  </si>
  <si>
    <t xml:space="preserve">     за розрахунками за товари, роботи, послуги</t>
  </si>
  <si>
    <t xml:space="preserve">     за наданими кредитами</t>
  </si>
  <si>
    <t xml:space="preserve">     за виданими авансами</t>
  </si>
  <si>
    <t xml:space="preserve">     за розрахунками із соціального страхування</t>
  </si>
  <si>
    <t xml:space="preserve">     за внутрішніми розрахунками</t>
  </si>
  <si>
    <t xml:space="preserve">     інша поточна дебіторська заборгованість</t>
  </si>
  <si>
    <t xml:space="preserve">     національній валюті, у тому числі в:</t>
  </si>
  <si>
    <t xml:space="preserve">           касі</t>
  </si>
  <si>
    <t xml:space="preserve">           казначействі</t>
  </si>
  <si>
    <t xml:space="preserve">           установах банків</t>
  </si>
  <si>
    <t xml:space="preserve">     іноземній валюті</t>
  </si>
  <si>
    <t>Кошти бюджетів та інших клієнтів на:</t>
  </si>
  <si>
    <t xml:space="preserve">     єдиному казначейському рахунку</t>
  </si>
  <si>
    <t xml:space="preserve">     рахунках в установах банків у тому числі:</t>
  </si>
  <si>
    <t xml:space="preserve">           в іноземній валюті</t>
  </si>
  <si>
    <t>Інші фінансові активи</t>
  </si>
  <si>
    <t>Усього за розділом ІІ</t>
  </si>
  <si>
    <t>ІІІ ВИТРАТИ МАЙБУТНІХ ПЕРІОДІВ</t>
  </si>
  <si>
    <t>І. ВЛАСНИЙ КАПІТАЛ ТА ФІНАНСОВИЙ РЕЗУЛЬТАТ</t>
  </si>
  <si>
    <t>Внесений капітал</t>
  </si>
  <si>
    <t>Фінансовий результат</t>
  </si>
  <si>
    <t>Капітал у підприємствах</t>
  </si>
  <si>
    <t>Резерви</t>
  </si>
  <si>
    <t>Цільове фінансування</t>
  </si>
  <si>
    <t>II. ЗОБОВ'ЯЗАННЯ</t>
  </si>
  <si>
    <t>Довгострокові зобов’язання:</t>
  </si>
  <si>
    <t xml:space="preserve">     за цінними паперами</t>
  </si>
  <si>
    <t xml:space="preserve">     за кредитами</t>
  </si>
  <si>
    <t xml:space="preserve">     інші довгострокові зобов’язання</t>
  </si>
  <si>
    <t>Поточні зобов’язання:</t>
  </si>
  <si>
    <t xml:space="preserve">     за платежами до бюджету</t>
  </si>
  <si>
    <t xml:space="preserve">     за одержаними авансами</t>
  </si>
  <si>
    <t xml:space="preserve">     за розрахунками з оплати праці</t>
  </si>
  <si>
    <t xml:space="preserve">ІІІ. ЗАБЕЗПЕЧЕННЯ </t>
  </si>
  <si>
    <t xml:space="preserve">ІV. ДОХОДИ МАЙБУТНІХ ПЕРІОДІВ </t>
  </si>
  <si>
    <t>Керівник (посадова особа)</t>
  </si>
  <si>
    <t xml:space="preserve">Головний бухгалтер (спеціаліст, </t>
  </si>
  <si>
    <t xml:space="preserve">на якого покладено виконання </t>
  </si>
  <si>
    <t>обов’язків бухгалтерської служби)</t>
  </si>
  <si>
    <t>Додаток 2
до Національного положення (стандарту) бухгалтерського обліку в державному секторі 101 «Подання фінансової звітності»</t>
  </si>
  <si>
    <t>ЗВІТ ПРО ФІНАНСОВІ РЕЗУЛЬТАТИ</t>
  </si>
  <si>
    <t>І. ФІНАНСОВИЙ РЕЗУЛЬТАТ ДІЯЛЬНОСТІ</t>
  </si>
  <si>
    <t>Форма № 2-дс</t>
  </si>
  <si>
    <t>Стаття</t>
  </si>
  <si>
    <t>За звітний період</t>
  </si>
  <si>
    <t>За аналогічний період попереднього року</t>
  </si>
  <si>
    <t>ДОХОДИ</t>
  </si>
  <si>
    <t>Доходи від обмінних операцій</t>
  </si>
  <si>
    <t>Бюджетні асигнування</t>
  </si>
  <si>
    <t>Доходи від надання послуг (виконання робіт)</t>
  </si>
  <si>
    <t>Доходи від продажу активів</t>
  </si>
  <si>
    <t>Фінансові доходи</t>
  </si>
  <si>
    <t>Інші доходи від обмінних операцій</t>
  </si>
  <si>
    <t>Доходи від необмінних операцій</t>
  </si>
  <si>
    <t>Податкові надходження</t>
  </si>
  <si>
    <t>Неподаткові надходження</t>
  </si>
  <si>
    <t>Трансферти</t>
  </si>
  <si>
    <t>Надходження до державних цільових фондів</t>
  </si>
  <si>
    <t>Інші доходи від необмінних операцій</t>
  </si>
  <si>
    <t>ВИТРАТИ</t>
  </si>
  <si>
    <t xml:space="preserve">Витрати за обмінними операціями </t>
  </si>
  <si>
    <t>Витрати на виконання бюджетних програм</t>
  </si>
  <si>
    <t>Витрати на виготовлення продукції (надання послуг, виконання робіт)</t>
  </si>
  <si>
    <t>Витрати з продажу активів</t>
  </si>
  <si>
    <t>Фінансові витрати</t>
  </si>
  <si>
    <t>Інші витрати за обмінними операціями</t>
  </si>
  <si>
    <t>Витрати за необмінними операціями</t>
  </si>
  <si>
    <t>Інші витрати за необмінними операціями</t>
  </si>
  <si>
    <t>Профіцит/дефіцит за звітний період</t>
  </si>
  <si>
    <t>ІІ. ВИДАТКИ БЮДЖЕТУ (КОШТОРИСУ) ЗА ФУНКЦІОНАЛЬНОЮ КЛАСИФІКАЦІЄЮ ВИДАТКІВ ТА КРЕДИТУВАННЯ БЮДЖЕТУ</t>
  </si>
  <si>
    <t>Найменування показника</t>
  </si>
  <si>
    <t>Загальнодержавні функції</t>
  </si>
  <si>
    <t>Оборона</t>
  </si>
  <si>
    <t>Громадський порядок, безпека та судова влада</t>
  </si>
  <si>
    <t>Економічна діяльність</t>
  </si>
  <si>
    <t>Охорона навколишнього природного середовища</t>
  </si>
  <si>
    <t>Охорона здоров’я</t>
  </si>
  <si>
    <t>Духовний та фізичний розвиток</t>
  </si>
  <si>
    <t>ІІІ. ВИКОНАННЯ БЮДЖЕТУ (КОШТОРИСУ)</t>
  </si>
  <si>
    <t>Загальний фонд</t>
  </si>
  <si>
    <t>Спеціальний фонд</t>
  </si>
  <si>
    <t>різниця (графа 5 мінус графа 4)</t>
  </si>
  <si>
    <t>різниця (графа 9 мінус графа 8)</t>
  </si>
  <si>
    <t>Доходи від власності та підприємницької діяльності</t>
  </si>
  <si>
    <t>Інші неподаткові надходження</t>
  </si>
  <si>
    <t>Власні надходження бюджетних установ</t>
  </si>
  <si>
    <t xml:space="preserve">Доходи від операцій з капіталом </t>
  </si>
  <si>
    <t>Надходження державних цільових фондів</t>
  </si>
  <si>
    <t>Надходження Пенсійного фонду України</t>
  </si>
  <si>
    <t>Надходження Фонду соціального страхування України</t>
  </si>
  <si>
    <t>Інші надходження</t>
  </si>
  <si>
    <t>IV. ЕЛЕМЕНТИ ВИТРАТ ЗА ОБМІННИМИ ОПЕРАЦІЯМИ</t>
  </si>
  <si>
    <t xml:space="preserve">За аналогічний період попереднього року </t>
  </si>
  <si>
    <t>Витрати на оплату праці</t>
  </si>
  <si>
    <t>Відрахування на соціальні заходи</t>
  </si>
  <si>
    <t>Матеріальні витрати</t>
  </si>
  <si>
    <t>Амортизація</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</si>
  <si>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</si>
  <si>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</si>
  <si>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</si>
  <si>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Одиниця виміру: грн, коп.</t>
  </si>
  <si>
    <t>Додаток 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</si>
  <si>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2017 р.</t>
  </si>
  <si>
    <t>1010</t>
  </si>
  <si>
    <t>0100</t>
  </si>
  <si>
    <t>0120</t>
  </si>
  <si>
    <t>Організаційне, інформаційно-аналітичне та матеріально-технічне забезпечення діяльності Верховної Ради Автономної Республіки Крим</t>
  </si>
  <si>
    <t>0130</t>
  </si>
  <si>
    <t>0140</t>
  </si>
  <si>
    <t>Організаційне, інформаційно-аналітичне та матеріально-технічне забезпечення діяльності Рахункової палати Верховної Ради Автономної Республіки Крим</t>
  </si>
  <si>
    <t>0150</t>
  </si>
  <si>
    <t>Організаційне, інформаційно-аналітичне та матеріально-технічне забезпечення діяльності Ради міністрів Автономної Республіки Крим</t>
  </si>
  <si>
    <t>0160</t>
  </si>
  <si>
    <t>Керівництво і управління у відповідній сфері в Автономній Республіці Крим</t>
  </si>
  <si>
    <t>0170</t>
  </si>
  <si>
    <t>0180</t>
  </si>
  <si>
    <t>0190</t>
  </si>
  <si>
    <t>Керівництво і управління у відповідній сфері у місті Києві</t>
  </si>
  <si>
    <t>1000</t>
  </si>
  <si>
    <t>Дошкільна освіта</t>
  </si>
  <si>
    <t>1020</t>
  </si>
  <si>
    <t>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t>
  </si>
  <si>
    <t>1030</t>
  </si>
  <si>
    <t>Надання загальної середньої освіти вечірніми (змінними) школами</t>
  </si>
  <si>
    <t>1040</t>
  </si>
  <si>
    <t>Надання загальної середньої освіти загальноосвітніми школами-інтернатами, загальноосвітніми санаторними школами-інтернатами</t>
  </si>
  <si>
    <t>1050</t>
  </si>
  <si>
    <t>Надання загальної середньої освіти загальноосвітніми школами-інтернатами для дітей-сиріт і дітей, позбавлених батьківського піклування</t>
  </si>
  <si>
    <t>1060</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</si>
  <si>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</si>
  <si>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1070</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</si>
  <si>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</si>
  <si>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1080</t>
  </si>
  <si>
    <t>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t>
  </si>
  <si>
    <t>1090</t>
  </si>
  <si>
    <t>Надання позашкільної освіти позашкільними закладами освіти, заходи із позашкільної роботи з дітьми</t>
  </si>
  <si>
    <t>1100</t>
  </si>
  <si>
    <t>Підготовка робітничих кадрів професійно-технічними закладами та іншими закладами освіти</t>
  </si>
  <si>
    <t>1110</t>
  </si>
  <si>
    <t>Підготовка кадрів професійно-технічними училищами соціальної реабілітації</t>
  </si>
  <si>
    <t>1120</t>
  </si>
  <si>
    <t>Підготовка кадрів вищими навчальними закладами I і II рівнів акредитації</t>
  </si>
  <si>
    <t>1130</t>
  </si>
  <si>
    <t>Підготовка кадрів вищими навчальними закладами III і IV рівнів акредитації</t>
  </si>
  <si>
    <t>1140</t>
  </si>
  <si>
    <t>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t>
  </si>
  <si>
    <t>1150</t>
  </si>
  <si>
    <t>Підвищення кваліфікації, перепідготовка кадрів іншими закладами післядипломної освіти</t>
  </si>
  <si>
    <t>1160</t>
  </si>
  <si>
    <t>Придбання, доставка та зберігання підручників і посібників</t>
  </si>
  <si>
    <t>1170</t>
  </si>
  <si>
    <t>Методичне забезпечення діяльності навчальних закладів та інші заходи в галузі освіти</t>
  </si>
  <si>
    <t>1180</t>
  </si>
  <si>
    <t>Здійснення технічного нагляду за будівництвом і капітальним ремонтом та іншими окремими господарськими функціями</t>
  </si>
  <si>
    <t>1190</t>
  </si>
  <si>
    <t>Централізоване ведення бухгалтерського обліку</t>
  </si>
  <si>
    <t>1200</t>
  </si>
  <si>
    <t>Здійснення централізованого господарського обслуговування</t>
  </si>
  <si>
    <t>1210</t>
  </si>
  <si>
    <t>Утримання інших закладів освіти</t>
  </si>
  <si>
    <t>Інші освітні програми</t>
  </si>
  <si>
    <t>1230</t>
  </si>
  <si>
    <t>Надання допомоги дітям-сиротам і дітям, позбавленим батьківського піклування, яким виповнюється 18 років</t>
  </si>
  <si>
    <t>1240</t>
  </si>
  <si>
    <t>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t>
  </si>
  <si>
    <t>2000</t>
  </si>
  <si>
    <t>Охорона здоров'я</t>
  </si>
  <si>
    <t>2010</t>
  </si>
  <si>
    <t>Багатопрофільна стаціонарна медична допомога населенню</t>
  </si>
  <si>
    <t>2020</t>
  </si>
  <si>
    <t>Багатопрофільна медична допомога населенню, що надається територіальними медичними об'єднаннями</t>
  </si>
  <si>
    <t>2030</t>
  </si>
  <si>
    <t>Спеціалізована стаціонарна медична допомога населенню</t>
  </si>
  <si>
    <t>2040</t>
  </si>
  <si>
    <t>Діагностика і лікування у клініках науково-дослідних інститутів</t>
  </si>
  <si>
    <t>2050</t>
  </si>
  <si>
    <t>Лікарсько-акушерська допомога вагітним, породіллям та новонародженим</t>
  </si>
  <si>
    <t>2060</t>
  </si>
  <si>
    <t>Санаторне лікування хворих на туберкульоз</t>
  </si>
  <si>
    <t>2070</t>
  </si>
  <si>
    <t>Санаторне лікування дітей та підлітків із соматичними захворюваннями (крім туберкульозу)</t>
  </si>
  <si>
    <t>2080</t>
  </si>
  <si>
    <t>Санаторно-реабілітаційна допомога населенню</t>
  </si>
  <si>
    <t>2090</t>
  </si>
  <si>
    <t>Медико-соціальний захист дітей-сиріт і дітей, позбавлених батьківського піклування</t>
  </si>
  <si>
    <t>2100</t>
  </si>
  <si>
    <t>Створення банків крові та її компонентів</t>
  </si>
  <si>
    <t>2110</t>
  </si>
  <si>
    <t>Надання екстреної та швидкої медичної допомоги населенню</t>
  </si>
  <si>
    <t>2120</t>
  </si>
  <si>
    <t>Амбулаторно-поліклінічна допомога населенню</t>
  </si>
  <si>
    <t>2130</t>
  </si>
  <si>
    <t>Спеціалізована амбулаторно-поліклінічна допомога населенню</t>
  </si>
  <si>
    <t>2140</t>
  </si>
  <si>
    <t>Надання стоматологічної допомоги населенню</t>
  </si>
  <si>
    <t>2150</t>
  </si>
  <si>
    <t>Первинна медико-санітарна допомога</t>
  </si>
  <si>
    <t>2160</t>
  </si>
  <si>
    <t>Заходи боротьби з епідеміями</t>
  </si>
  <si>
    <t>2170</t>
  </si>
  <si>
    <t>Інформаційно-методичне та просвітницьке забезпечення в галузі охорони здоров'я</t>
  </si>
  <si>
    <t>2180</t>
  </si>
  <si>
    <t>Первинна медична допомога населенню</t>
  </si>
  <si>
    <t>2190</t>
  </si>
  <si>
    <t>Проведення належної медико-соціальної експертизи (МСЕК)</t>
  </si>
  <si>
    <t>2200</t>
  </si>
  <si>
    <t>2210</t>
  </si>
  <si>
    <t>Програми і централізовані заходи у галузі охорони здоров'я</t>
  </si>
  <si>
    <t>2211</t>
  </si>
  <si>
    <t>Програма і централізовані заходи з імунопрофілактики</t>
  </si>
  <si>
    <t>2212</t>
  </si>
  <si>
    <t>Програма і централізовані заходи боротьби з туберкульозом</t>
  </si>
  <si>
    <t>2213</t>
  </si>
  <si>
    <t>Програма і централізовані заходи профілактики ВІЛ-інфекції/СНІДу</t>
  </si>
  <si>
    <t>2214</t>
  </si>
  <si>
    <t>2215</t>
  </si>
  <si>
    <t>2220</t>
  </si>
  <si>
    <t>Інші заходи в галузі охорони здоров'я</t>
  </si>
  <si>
    <t>3000</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</si>
  <si>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</si>
  <si>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</si>
  <si>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3011</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</si>
  <si>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</si>
  <si>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3012</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</si>
  <si>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</si>
  <si>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3013</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</si>
  <si>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</si>
  <si>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3014</t>
  </si>
  <si>
    <t>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</si>
  <si>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3015</t>
  </si>
  <si>
    <t>Надання пільг багатодітним сім'ям на житлово-комунальні послуги</t>
  </si>
  <si>
    <t>3016</t>
  </si>
  <si>
    <t>Надання субсидій населенню для відшкодування витрат на оплату житлово-комунальних послуг</t>
  </si>
  <si>
    <t>3017</t>
  </si>
  <si>
    <t>3020</t>
  </si>
  <si>
    <t>Надання пільг та субсидій населенню на придбання твердого та рідкого пічного побутового палива і скрапленого газу</t>
  </si>
  <si>
    <t>3021</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</si>
  <si>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</si>
  <si>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3022</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</si>
  <si>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</si>
  <si>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3023</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</si>
  <si>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</si>
  <si>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3024</t>
  </si>
  <si>
    <t>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t>
  </si>
  <si>
    <t>3025</t>
  </si>
  <si>
    <t>Надання пільг багатодітним сім'ям на придбання твердого палива та скрапленого газу</t>
  </si>
  <si>
    <t>3026</t>
  </si>
  <si>
    <t>Надання субсидій населенню для відшкодування витрат на придбання твердого та рідкого пічного побутового палива і скрапленого газу</t>
  </si>
  <si>
    <t>3027</t>
  </si>
  <si>
    <t>Забезпечення побутовим вугіллям окремих категорій громадян</t>
  </si>
  <si>
    <t>3028</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</si>
  <si>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</si>
  <si>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</si>
  <si>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</si>
  <si>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</si>
  <si>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3032</t>
  </si>
  <si>
    <t>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</si>
  <si>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</si>
  <si>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</si>
  <si>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t>
  </si>
  <si>
    <t>Надання пільг окремим категоріям громадян з оплати послуг зв'язку</t>
  </si>
  <si>
    <t>3035</t>
  </si>
  <si>
    <t>Компенсаційні виплати на пільговий проїзд автомобільним транспортом окремим категоріям громадян</t>
  </si>
  <si>
    <t>3036</t>
  </si>
  <si>
    <t>3037</t>
  </si>
  <si>
    <t>3038</t>
  </si>
  <si>
    <t>Компенсаційні виплати на пільговий проїзд електротранспортом окремим категоріям громадян</t>
  </si>
  <si>
    <t>3040</t>
  </si>
  <si>
    <t>Надання допомоги сім'ям з дітьми, малозабезпеченим сім'ям, інвалідам з дитинства, дітям-інвалідам та тимчасової допомоги дітям</t>
  </si>
  <si>
    <t>3041</t>
  </si>
  <si>
    <t>Надання допомоги у зв'язку з вагітністю і пологами</t>
  </si>
  <si>
    <t>3042</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</si>
  <si>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</si>
  <si>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</si>
  <si>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</si>
  <si>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</si>
  <si>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</si>
  <si>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</si>
  <si>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</si>
  <si>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</si>
  <si>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</si>
  <si>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</si>
  <si>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</si>
  <si>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</si>
  <si>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</si>
  <si>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</si>
  <si>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3050</t>
  </si>
  <si>
    <t>Пільгове медичне обслуговування осіб, які постраждали внаслідок Чорнобильської катастрофи</t>
  </si>
  <si>
    <t>3060</t>
  </si>
  <si>
    <t>3070</t>
  </si>
  <si>
    <t>3080</t>
  </si>
  <si>
    <t>3090</t>
  </si>
  <si>
    <t>Видатки на поховання учасників бойових дій та інвалідів війни</t>
  </si>
  <si>
    <t>3100</t>
  </si>
  <si>
    <t>Надання соціальних та реабілітаційних послуг громадянам похилого віку, інвалідам, дітям-інвалідам в установах соціального обслуговування</t>
  </si>
  <si>
    <t>3101</t>
  </si>
  <si>
    <t>Забезпечення соціальними послугами стаціонарного догляду з наданням місця для проживання дітей з вадами фізичного та розумового розвитку</t>
  </si>
  <si>
    <t>3102</t>
  </si>
  <si>
    <t>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t>
  </si>
  <si>
    <t>3103</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</si>
  <si>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</si>
  <si>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</si>
  <si>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</si>
  <si>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Надання реабілітаційних послуг інвалідам та дітям-інвалідам</t>
  </si>
  <si>
    <t>3110</t>
  </si>
  <si>
    <t>Заклади і заходи з питань дітей та їх соціального захисту</t>
  </si>
  <si>
    <t>3111</t>
  </si>
  <si>
    <t>Утримання закладів, що надають соціальні послуги дітям, які опинились у складних життєвих обставинах</t>
  </si>
  <si>
    <t>3112</t>
  </si>
  <si>
    <t>Заходи державної політики з питань дітей та їх соціального захисту</t>
  </si>
  <si>
    <t>3120</t>
  </si>
  <si>
    <t>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t>
  </si>
  <si>
    <t>3130</t>
  </si>
  <si>
    <t>Здійснення соціальної роботи з вразливими категоріями населення</t>
  </si>
  <si>
    <t>3131</t>
  </si>
  <si>
    <t>Центри соціальних служб для сім'ї, дітей та молоді</t>
  </si>
  <si>
    <t>3132</t>
  </si>
  <si>
    <t>Програми і заходи центрів соціальних служб для сім'ї, дітей та молоді</t>
  </si>
  <si>
    <t>3133</t>
  </si>
  <si>
    <t>Заходи державної політики із забезпечення рівних прав та можливостей жінок та чоловіків</t>
  </si>
  <si>
    <t>3134</t>
  </si>
  <si>
    <t>Заходи державної політики з питань сім'ї</t>
  </si>
  <si>
    <t>3140</t>
  </si>
  <si>
    <t>Реалізація державної політики у молодіжній сфері</t>
  </si>
  <si>
    <t>3141</t>
  </si>
  <si>
    <t>Здійснення заходів та реалізація проектів на виконання Державної цільової соціальної програми "Молодь України"</t>
  </si>
  <si>
    <t>3142</t>
  </si>
  <si>
    <t>Утримання клубів для підлітків за місцем проживання</t>
  </si>
  <si>
    <t>3143</t>
  </si>
  <si>
    <t>Інші заходи та заклади молодіжної політики</t>
  </si>
  <si>
    <t>3150</t>
  </si>
  <si>
    <t>Позицію виключено</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</si>
  <si>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</si>
  <si>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</si>
  <si>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3170</t>
  </si>
  <si>
    <t>3180</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</si>
  <si>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</si>
  <si>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</si>
  <si>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</si>
  <si>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3182</t>
  </si>
  <si>
    <t>Компенсаційні виплати інвалідам на бензин, ремонт, технічне обслуговування автомобілів, мотоколясок і на транспортне обслуговування</t>
  </si>
  <si>
    <t>3183</t>
  </si>
  <si>
    <t>Встановлення телефонів інвалідам I і II груп</t>
  </si>
  <si>
    <t>3190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</si>
  <si>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</si>
  <si>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t>3200</t>
  </si>
  <si>
    <t>Соціальний захист ветеранів війни та праці</t>
  </si>
  <si>
    <t>3201</t>
  </si>
  <si>
    <t>3202</t>
  </si>
  <si>
    <t>Надання фінансової підтримки громадським організаціям інвалідів і ветеранів, діяльність яких має соціальну спрямованість</t>
  </si>
  <si>
    <t>3210</t>
  </si>
  <si>
    <t>Технічне та бухгалтерське обслуговування закладів та установ соціального захисту</t>
  </si>
  <si>
    <t>3211</t>
  </si>
  <si>
    <t>Здійснення технічного нагляду за будівництвом та капітальним ремонтом приміщень</t>
  </si>
  <si>
    <t>3212</t>
  </si>
  <si>
    <t>Централізований бухгалтерський та фінансовий облік у сфері соціального захисту</t>
  </si>
  <si>
    <t>3220</t>
  </si>
  <si>
    <t>Забезпечення обробки інформації з нарахування та виплати допомог і компенсацій</t>
  </si>
  <si>
    <t>3230</t>
  </si>
  <si>
    <t>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t>
  </si>
  <si>
    <t>3240</t>
  </si>
  <si>
    <t>3300</t>
  </si>
  <si>
    <t>3400</t>
  </si>
  <si>
    <t>3500</t>
  </si>
  <si>
    <t>4000</t>
  </si>
  <si>
    <t>4010</t>
  </si>
  <si>
    <t>4020</t>
  </si>
  <si>
    <t>4030</t>
  </si>
  <si>
    <t>Філармонії, музичні колективи і ансамблі та інші мистецькі заклади та заходи</t>
  </si>
  <si>
    <t>4040</t>
  </si>
  <si>
    <t>4050</t>
  </si>
  <si>
    <t>4060</t>
  </si>
  <si>
    <t>4070</t>
  </si>
  <si>
    <t>4080</t>
  </si>
  <si>
    <t>4090</t>
  </si>
  <si>
    <t>4100</t>
  </si>
  <si>
    <t>4110</t>
  </si>
  <si>
    <t>4200</t>
  </si>
  <si>
    <t>5000</t>
  </si>
  <si>
    <t>5010</t>
  </si>
  <si>
    <t>Проведення спортивної роботи в регіоні</t>
  </si>
  <si>
    <t>5011</t>
  </si>
  <si>
    <t>5012</t>
  </si>
  <si>
    <t>5020</t>
  </si>
  <si>
    <t>Здійснення фізкультурно-спортивної та реабілітаційної роботи серед інвалідів</t>
  </si>
  <si>
    <t>5021</t>
  </si>
  <si>
    <t>Утримання центрів з інвалідного спорту і реабілітаційних шкіл</t>
  </si>
  <si>
    <t>5022</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</si>
  <si>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</si>
  <si>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</si>
  <si>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</si>
  <si>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</si>
  <si>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5032</t>
  </si>
  <si>
    <t>Фінансова підтримка дитячо-юнацьких спортивних шкіл фізкультурно-спортивних товариств</t>
  </si>
  <si>
    <t>5033</t>
  </si>
  <si>
    <t>5040</t>
  </si>
  <si>
    <t>Підтримка і розвиток спортивної інфраструктури</t>
  </si>
  <si>
    <t>5041</t>
  </si>
  <si>
    <t>Утримання комунальних спортивних споруд</t>
  </si>
  <si>
    <t>5042</t>
  </si>
  <si>
    <t>5050</t>
  </si>
  <si>
    <t>Підтримка фізкультурно-спортивного руху</t>
  </si>
  <si>
    <t>5051</t>
  </si>
  <si>
    <t>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t>
  </si>
  <si>
    <t>5052</t>
  </si>
  <si>
    <t>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</si>
  <si>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5053</t>
  </si>
  <si>
    <t>Фінансова підтримка на утримання місцевих осередків (рад) всеукраїнських організацій фізкультурно-спортивної спрямованості</t>
  </si>
  <si>
    <t>5060</t>
  </si>
  <si>
    <t>Інші заходи з розвитку фізичної культури та спорту</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</si>
  <si>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</si>
  <si>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</si>
  <si>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5062</t>
  </si>
  <si>
    <t>Підтримка спорту вищих досягнень та організацій, які здійснюють фізкультурно-спортивну діяльність в регіоні</t>
  </si>
  <si>
    <t>5063</t>
  </si>
  <si>
    <t>Забезпечення діяльності централізованої бухгалтерії</t>
  </si>
  <si>
    <t>6000</t>
  </si>
  <si>
    <t>6010</t>
  </si>
  <si>
    <t>Забезпечення надійного та безперебійного функціонування житлово-експлуатаційного господарства</t>
  </si>
  <si>
    <t>6020</t>
  </si>
  <si>
    <t>Капітальний ремонт об'єктів житлового господарства</t>
  </si>
  <si>
    <t>6021</t>
  </si>
  <si>
    <t>6022</t>
  </si>
  <si>
    <t>Капітальний ремонт житлового фонду об'єднань співвласників багатоквартирних будинків</t>
  </si>
  <si>
    <t>6030</t>
  </si>
  <si>
    <t>Фінансова підтримка об'єктів житлово-комунального господарства</t>
  </si>
  <si>
    <t>6040</t>
  </si>
  <si>
    <t>Утримання об'єктів соціальної сфери підприємств, що передаються до комунальної власності</t>
  </si>
  <si>
    <t>6050</t>
  </si>
  <si>
    <t>Фінансова підтримка об'єктів комунального господарства</t>
  </si>
  <si>
    <t>6051</t>
  </si>
  <si>
    <t>Забезпечення функціонування теплових мереж</t>
  </si>
  <si>
    <t>6052</t>
  </si>
  <si>
    <t>Забезпечення функціонування водопровідно-каналізаційного господарства</t>
  </si>
  <si>
    <t>6053</t>
  </si>
  <si>
    <t>Підтримка діяльності ремонтно-будівельних організацій житлово-комунального господарства</t>
  </si>
  <si>
    <t>6054</t>
  </si>
  <si>
    <t>Підтримка діяльності підприємств і організацій побутового обслуговування, що належать до комунальної власності</t>
  </si>
  <si>
    <t>6060</t>
  </si>
  <si>
    <t>6070</t>
  </si>
  <si>
    <t>Підтримка діяльності газових заводів та газової мережі</t>
  </si>
  <si>
    <t>6080</t>
  </si>
  <si>
    <t>Підтримка діяльності готельного господарства</t>
  </si>
  <si>
    <t>6090</t>
  </si>
  <si>
    <t>Забезпечення проведення берегоукріплювальних робіт</t>
  </si>
  <si>
    <t>6100</t>
  </si>
  <si>
    <t>Впровадження засобів обліку витрат та регулювання споживання води та теплової енергії</t>
  </si>
  <si>
    <t>6110</t>
  </si>
  <si>
    <t>Заходи, пов'язані з поліпшенням питної води</t>
  </si>
  <si>
    <t>6120</t>
  </si>
  <si>
    <t>Забезпечення збору та вивезення сміття і відходів, надійної та безперебійної експлуатації каналізаційних систем</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</si>
  <si>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</si>
  <si>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</si>
  <si>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6140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</si>
  <si>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</si>
  <si>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6150</t>
  </si>
  <si>
    <t>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</si>
  <si>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6300</t>
  </si>
  <si>
    <t>6310</t>
  </si>
  <si>
    <t>Реалізація заходів щодо інвестиційного розвитку території</t>
  </si>
  <si>
    <t>6320</t>
  </si>
  <si>
    <t>Надання допомоги у вирішенні житлових питань</t>
  </si>
  <si>
    <t>6321</t>
  </si>
  <si>
    <t>Здешевлення вартості будівництва житла у молодіжних житлових комплексах</t>
  </si>
  <si>
    <t>6322</t>
  </si>
  <si>
    <t>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t>
  </si>
  <si>
    <t>6323</t>
  </si>
  <si>
    <t>Забезпечення здешевлення вартості будівництва об'єктів виробничого і невиробничого призначення селянських (фермерських) господарств</t>
  </si>
  <si>
    <t>6324</t>
  </si>
  <si>
    <t>Будівництво та придбання житла для окремих категорій населення</t>
  </si>
  <si>
    <t>6330</t>
  </si>
  <si>
    <t>Проведення невідкладних відновлювальних робіт, будівництво та реконструкція загальноосвітніх навчальних закладів</t>
  </si>
  <si>
    <t>6340</t>
  </si>
  <si>
    <t>Проведення невідкладних відновлювальних робіт, будівництво та реконструкція спеціалізованих навчальних закладів</t>
  </si>
  <si>
    <t>6350</t>
  </si>
  <si>
    <t>Проведення невідкладних відновлювальних робіт, будівництво та реконструкція позашкільних навчальних закладів</t>
  </si>
  <si>
    <t>6360</t>
  </si>
  <si>
    <t>6370</t>
  </si>
  <si>
    <t>6380</t>
  </si>
  <si>
    <t>Будівництво та реконструкція спеціалізованих лікарень та інших спеціалізованих закладів</t>
  </si>
  <si>
    <t>6390</t>
  </si>
  <si>
    <t>6400</t>
  </si>
  <si>
    <t>Попередження аварій та запобігання техногенним катастрофам у житлово-комунальному господарстві та на інших аварійних об'єктах комунальної власності</t>
  </si>
  <si>
    <t>6410</t>
  </si>
  <si>
    <t>Реалізація інвестиційних проектів</t>
  </si>
  <si>
    <t>6420</t>
  </si>
  <si>
    <t>Збереження пам'яток історії та культури</t>
  </si>
  <si>
    <t>6421</t>
  </si>
  <si>
    <t>Збереження, розвиток, реконструкція та реставрація пам'яток історії та культури</t>
  </si>
  <si>
    <t>6422</t>
  </si>
  <si>
    <t>Операційні видатки - паспортизація, інвентаризація пам'яток архітектури, премії в галузі архітектури</t>
  </si>
  <si>
    <t>6430</t>
  </si>
  <si>
    <t>6600</t>
  </si>
  <si>
    <t>6610</t>
  </si>
  <si>
    <t>6620</t>
  </si>
  <si>
    <t>6630</t>
  </si>
  <si>
    <t>Регулювання цін на послуги метрополітену та міського електротранспорту</t>
  </si>
  <si>
    <t>6631</t>
  </si>
  <si>
    <t>6632</t>
  </si>
  <si>
    <t>6640</t>
  </si>
  <si>
    <t>6650</t>
  </si>
  <si>
    <t>Утримання та розвиток інфраструктури доріг</t>
  </si>
  <si>
    <t>6660</t>
  </si>
  <si>
    <t>Зв'язок, телекомунікації та інформатика</t>
  </si>
  <si>
    <t>6661</t>
  </si>
  <si>
    <t>Програми у сфері зв'язку</t>
  </si>
  <si>
    <t>6662</t>
  </si>
  <si>
    <t>6670</t>
  </si>
  <si>
    <t>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t>
  </si>
  <si>
    <t>6700</t>
  </si>
  <si>
    <t>6800</t>
  </si>
  <si>
    <t>7000</t>
  </si>
  <si>
    <t>7010</t>
  </si>
  <si>
    <t>7020</t>
  </si>
  <si>
    <t>7030</t>
  </si>
  <si>
    <t>7040</t>
  </si>
  <si>
    <t>7050</t>
  </si>
  <si>
    <t>7060</t>
  </si>
  <si>
    <t>7100</t>
  </si>
  <si>
    <t>7200</t>
  </si>
  <si>
    <t>7210</t>
  </si>
  <si>
    <t>Підтримка засобів масової інформації</t>
  </si>
  <si>
    <t>7211</t>
  </si>
  <si>
    <t>Сприяння діяльності телебачення і радіомовлення</t>
  </si>
  <si>
    <t>7212</t>
  </si>
  <si>
    <t>Підтримка періодичних видань (газет та журналів)</t>
  </si>
  <si>
    <t>7213</t>
  </si>
  <si>
    <t>Підтримка книговидання</t>
  </si>
  <si>
    <t>7214</t>
  </si>
  <si>
    <t>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t>
  </si>
  <si>
    <t>7300</t>
  </si>
  <si>
    <t>7310</t>
  </si>
  <si>
    <t>Проведення заходів із землеустрою</t>
  </si>
  <si>
    <t>7320</t>
  </si>
  <si>
    <t>Програми у галузі лісового господарства і мисливства</t>
  </si>
  <si>
    <t>7330</t>
  </si>
  <si>
    <t>7340</t>
  </si>
  <si>
    <t>7400</t>
  </si>
  <si>
    <t>7410</t>
  </si>
  <si>
    <t>Заходи з енергозбереження</t>
  </si>
  <si>
    <t>7420</t>
  </si>
  <si>
    <t>7430</t>
  </si>
  <si>
    <t>7440</t>
  </si>
  <si>
    <t>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t>
  </si>
  <si>
    <t>7450</t>
  </si>
  <si>
    <t>Сприяння розвитку малого та середнього підприємництва</t>
  </si>
  <si>
    <t>7460</t>
  </si>
  <si>
    <t>7470</t>
  </si>
  <si>
    <t>Внески до статутного капіталу суб'єктів господарювання</t>
  </si>
  <si>
    <t>7480</t>
  </si>
  <si>
    <t>7490</t>
  </si>
  <si>
    <t>7500</t>
  </si>
  <si>
    <t>Інші заходи, пов'язані з економічною діяльністю</t>
  </si>
  <si>
    <t>7600</t>
  </si>
  <si>
    <t>7610</t>
  </si>
  <si>
    <t>7611</t>
  </si>
  <si>
    <t>7612</t>
  </si>
  <si>
    <t>7613</t>
  </si>
  <si>
    <t>7620</t>
  </si>
  <si>
    <t>7630</t>
  </si>
  <si>
    <t>7700</t>
  </si>
  <si>
    <t>7800</t>
  </si>
  <si>
    <t>7810</t>
  </si>
  <si>
    <t>7820</t>
  </si>
  <si>
    <t>7830</t>
  </si>
  <si>
    <t>7840</t>
  </si>
  <si>
    <t>Організація рятування на водах</t>
  </si>
  <si>
    <t>7850</t>
  </si>
  <si>
    <t>Видатки на ліквідацію наслідків стихійного лиха, що сталося 23 - 27 липня 2008 року</t>
  </si>
  <si>
    <t>8000</t>
  </si>
  <si>
    <t>8010</t>
  </si>
  <si>
    <t>8020</t>
  </si>
  <si>
    <t>Проведення виборів та референдумів</t>
  </si>
  <si>
    <t>8021</t>
  </si>
  <si>
    <t>Проведення місцевих виборів</t>
  </si>
  <si>
    <t>8022</t>
  </si>
  <si>
    <t>8030</t>
  </si>
  <si>
    <t>8040</t>
  </si>
  <si>
    <t>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t>
  </si>
  <si>
    <t>8050</t>
  </si>
  <si>
    <t>8060</t>
  </si>
  <si>
    <t>8070</t>
  </si>
  <si>
    <t>8080</t>
  </si>
  <si>
    <t>Реалізація проектів розвитку за рахунок коштів, залучених державою</t>
  </si>
  <si>
    <t>8081</t>
  </si>
  <si>
    <t>8082</t>
  </si>
  <si>
    <t>8090</t>
  </si>
  <si>
    <t>Надання та повернення бюджетних позичок суб'єктам підприємницької діяльності</t>
  </si>
  <si>
    <t>8091</t>
  </si>
  <si>
    <t>Надання бюджетних позичок суб'єктам підприємницької діяльності</t>
  </si>
  <si>
    <t>8092</t>
  </si>
  <si>
    <t>8100</t>
  </si>
  <si>
    <t>Надання та повернення пільгового довгострокового кредиту на будівництво (реконструкцію) та придбання житла</t>
  </si>
  <si>
    <t>8101</t>
  </si>
  <si>
    <t>8102</t>
  </si>
  <si>
    <t>8103</t>
  </si>
  <si>
    <t>Надання пільгового довгострокового кредиту громадянам на будівництво (реконструкцію) та придбання житла</t>
  </si>
  <si>
    <t>8104</t>
  </si>
  <si>
    <t>Повернення коштів, наданих для кредитування громадян на будівництво (реконструкцію) та придбання житла</t>
  </si>
  <si>
    <t>8105</t>
  </si>
  <si>
    <t>8106</t>
  </si>
  <si>
    <t>8107</t>
  </si>
  <si>
    <t>8108</t>
  </si>
  <si>
    <t>8109</t>
  </si>
  <si>
    <t>8110</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</si>
  <si>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</si>
  <si>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8120</t>
  </si>
  <si>
    <t>8130</t>
  </si>
  <si>
    <t>8140</t>
  </si>
  <si>
    <t>8150</t>
  </si>
  <si>
    <t>8160</t>
  </si>
  <si>
    <t>8170</t>
  </si>
  <si>
    <t>8180</t>
  </si>
  <si>
    <t>8190</t>
  </si>
  <si>
    <t>8200</t>
  </si>
  <si>
    <t>8210</t>
  </si>
  <si>
    <t>8220</t>
  </si>
  <si>
    <t>8230</t>
  </si>
  <si>
    <t>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t>
  </si>
  <si>
    <t>8240</t>
  </si>
  <si>
    <t>8250</t>
  </si>
  <si>
    <t>8260</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</si>
  <si>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t>
  </si>
  <si>
    <t>8270</t>
  </si>
  <si>
    <t>Додаткова дотація з державного бюджету місцевим бюджетам на покращання надання соціальних послуг найуразливішим верствам населення</t>
  </si>
  <si>
    <t>8280</t>
  </si>
  <si>
    <t>Додаткова дотація з державного бюджету місцевим бюджетам на виплату допомоги по догляду за інвалідом I чи II групи внаслідок психічного розладу</t>
  </si>
  <si>
    <t>8290</t>
  </si>
  <si>
    <t>Субвенція на утримання об'єктів спільного користування чи ліквідацію негативних наслідків діяльності об'єктів спільного користування</t>
  </si>
  <si>
    <t>8300</t>
  </si>
  <si>
    <t>8310</t>
  </si>
  <si>
    <t>8320</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</si>
  <si>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</si>
  <si>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8330</t>
  </si>
  <si>
    <t>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t>
  </si>
  <si>
    <t>8340</t>
  </si>
  <si>
    <t>8350</t>
  </si>
  <si>
    <t>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t>
  </si>
  <si>
    <t>8360</t>
  </si>
  <si>
    <t>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</si>
  <si>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8370</t>
  </si>
  <si>
    <t>8380</t>
  </si>
  <si>
    <t>8390</t>
  </si>
  <si>
    <t>8400</t>
  </si>
  <si>
    <t>8410</t>
  </si>
  <si>
    <t>8420</t>
  </si>
  <si>
    <t>8430</t>
  </si>
  <si>
    <t>8440</t>
  </si>
  <si>
    <t>8450</t>
  </si>
  <si>
    <t>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t>
  </si>
  <si>
    <t>8460</t>
  </si>
  <si>
    <t>8470</t>
  </si>
  <si>
    <t>8480</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</si>
  <si>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t>
  </si>
  <si>
    <t>8490</t>
  </si>
  <si>
    <t>8500</t>
  </si>
  <si>
    <t>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</si>
  <si>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8510</t>
  </si>
  <si>
    <t>8520</t>
  </si>
  <si>
    <t>8530</t>
  </si>
  <si>
    <t>8540</t>
  </si>
  <si>
    <t>8550</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</si>
  <si>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</si>
  <si>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8560</t>
  </si>
  <si>
    <t>8570</t>
  </si>
  <si>
    <t>8580</t>
  </si>
  <si>
    <t>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</si>
  <si>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8590</t>
  </si>
  <si>
    <t>8600</t>
  </si>
  <si>
    <t>8610</t>
  </si>
  <si>
    <t>Субвенція за рахунок залишку коштів освітньої субвенції з державного бюджету місцевим бюджетам, що утворився на початок бюджетного періоду</t>
  </si>
  <si>
    <t>8620</t>
  </si>
  <si>
    <t>Субвенція за рахунок залишку коштів медичної субвенції з державного бюджету місцевим бюджетам, що утворився на початок бюджетного періоду</t>
  </si>
  <si>
    <t>8630</t>
  </si>
  <si>
    <t>Субвенція з державного бюджету місцевим бюджетам на надання державної підтримки особам з особливими освітніми потребами</t>
  </si>
  <si>
    <t>8640</t>
  </si>
  <si>
    <t>Субвенція з державного бюджету місцевим бюджетам на модернізацію та оновлення матеріально-технічної бази професійно-технічних навчальних закладів</t>
  </si>
  <si>
    <t>8650</t>
  </si>
  <si>
    <t>Субвенція з державного бюджету місцевим бюджетам на придбання ангіографічного обладнання</t>
  </si>
  <si>
    <t>8660</t>
  </si>
  <si>
    <t>Субвенція з державного бюджету місцевим бюджетам на відшкодування вартості лікарських засобів для лікування окремих захворювань</t>
  </si>
  <si>
    <t>8670</t>
  </si>
  <si>
    <t>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t>
  </si>
  <si>
    <t>8680</t>
  </si>
  <si>
    <t>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t>
  </si>
  <si>
    <t>8700</t>
  </si>
  <si>
    <t>8800</t>
  </si>
  <si>
    <t>9010</t>
  </si>
  <si>
    <t>9100</t>
  </si>
  <si>
    <t>9110</t>
  </si>
  <si>
    <t>9120</t>
  </si>
  <si>
    <t>9130</t>
  </si>
  <si>
    <t>9140</t>
  </si>
  <si>
    <t>9150</t>
  </si>
  <si>
    <t>9160</t>
  </si>
  <si>
    <t>Заходи щодо заповнення водосховищ</t>
  </si>
  <si>
    <t>9170</t>
  </si>
  <si>
    <t>9180</t>
  </si>
  <si>
    <t>9200</t>
  </si>
  <si>
    <t>Бюджетна заборгованість бюджетних установ Автономної Республіки Крим та міста Севастополя</t>
  </si>
  <si>
    <t>160</t>
  </si>
  <si>
    <t>Міністерство з питань тимчасово окупованих територій та внутрішньо переміщених осіб України</t>
  </si>
  <si>
    <t>Здiйснення законотворчої дiяльностi Верховної Ради України</t>
  </si>
  <si>
    <t>Обслуговування та органiзацiйне, iнформацiйно-аналiтичне, матерiально-технiчне забезпечення дiяльностi Верховної Ради України</t>
  </si>
  <si>
    <t>Органiзацiя та здiйснення офiцiйних прийомiв Верховною Радою України</t>
  </si>
  <si>
    <t>Вiзити народних депутатiв України за кордон</t>
  </si>
  <si>
    <t>Обслуговування дiяльностi Верховної Ради України</t>
  </si>
  <si>
    <t>Створення автоматизованої iнформацiйно-аналiтичної системи органiв законодавчої влади</t>
  </si>
  <si>
    <t>Фiнансова пiдтримка санаторно-курортного комплексу Управлiння справами Верховної Ради України</t>
  </si>
  <si>
    <t>Висвiтлення дiяльностi народних депутатiв України через засоби телебачення i радiомовлення</t>
  </si>
  <si>
    <t>Висвiтлення дiяльностi  Верховної  Ради  України через  засоби  телебачення  i радiомовлення та фiнансова пiдтримка видання газети "Голос України" i журналу "Вiче"</t>
  </si>
  <si>
    <t>Капiтальний ремонт житлового фонду Верховної Ради України</t>
  </si>
  <si>
    <t>Державне управлiння справами</t>
  </si>
  <si>
    <t>Апарат Державного управлiння справами</t>
  </si>
  <si>
    <t>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t>
  </si>
  <si>
    <t>Органiзацiйне, iнформацiйно-аналiтичне та матерiально-технiчне забезпечення дiяльностi  Президента України</t>
  </si>
  <si>
    <t>Обслуговування дiяльностi Президента України, Адмiнiстрацiї Президента України та iнших державних органiв</t>
  </si>
  <si>
    <t>Вiзити Президента України за кордон</t>
  </si>
  <si>
    <t>Виготовлення державних нагород та пам'ятних знакiв</t>
  </si>
  <si>
    <t>Фiнансова пiдтримка санаторно-курортних закладiв та закладiв оздоровлення</t>
  </si>
  <si>
    <t>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t>
  </si>
  <si>
    <t>Прикладнi розробки у сферi державного управлiння</t>
  </si>
  <si>
    <t>Оздоровлення i вiдпочинок дiтей в дитячих закладах оздоровлення</t>
  </si>
  <si>
    <t>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t>
  </si>
  <si>
    <t>Збереження природно-заповiдного фонду в нацiональних природних парках та заповiдниках</t>
  </si>
  <si>
    <t>Прикладнi дослiдження i розробки у сферi профiлактичної та клiнiчної медицини</t>
  </si>
  <si>
    <t>Створення автоматизованої системи iнформацiйно-аналiтичного забезпечення Адмiнiстрацiї Президента України</t>
  </si>
  <si>
    <t>Полiклiнiчно-амбулаторне обслуговування, дiагностика та лiкування народних депутатiв України та керiвного складу органiв державної влади</t>
  </si>
  <si>
    <t>Державний санiтарно-епiдемiологiчний нагляд в  лiкувально-оздоровчих закладах Державного управлiння справами та на об'єктах органiв державної влади</t>
  </si>
  <si>
    <t>Пiдвищення квалiфiкацiї лiкарiв та середнього медичного персоналу в системi лiкувально-оздоровчих закладiв Державного управлiння справами</t>
  </si>
  <si>
    <t>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t>
  </si>
  <si>
    <t>Ведення лiсового та мисливського господарства та забезпечення утримання резиденцiї</t>
  </si>
  <si>
    <t>Фiнансова пiдтримка iнформацiйного бюлетеня "Офiцiйний вiсник Президента України"</t>
  </si>
  <si>
    <t>Виконання загальнодержавних органiзацiйних, iнформацiйно-аналiтичних та науково-методологiчних заходiв з питань євроатлантичної iнтеграцiї</t>
  </si>
  <si>
    <t>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t>
  </si>
  <si>
    <t>Пiдготовка науково-педагогiчних i наукових кадрiв з питань стратегiчних проблем внутрiшньої i зовнiшньої полiтики</t>
  </si>
  <si>
    <t>Заходи щодо змiцнення матерiально-технiчної бази Нацiонального палацу мистецтв "Україна"</t>
  </si>
  <si>
    <t>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t>
  </si>
  <si>
    <t>Надання науково-методичної та консультативної пiдтримки розвитку мiсцевого самоврядування</t>
  </si>
  <si>
    <t>Забезпечення перевезень вищих посадових осiб держави авiацiйним транспортом</t>
  </si>
  <si>
    <t>Вiдновлення у державнiй власностi будiвель i споруд пансiонату "Глiцинiя"</t>
  </si>
  <si>
    <t>Фiнансова пiдтримка Нацiонального комплексу "Експоцентр України"</t>
  </si>
  <si>
    <t>Заходи з обмiну та вивчення досвiду у провiдних клiнiках свiту</t>
  </si>
  <si>
    <t>Створення Нацiонального культурно-мистецького та музейного комплексу "Мистецький арсенал"</t>
  </si>
  <si>
    <t>Проведення мiжнародного форуму "Європа і Україна"</t>
  </si>
  <si>
    <t>Конкурсний вiдбiр та присудження Нацiональної премiї України iменi Тараса Шевченка</t>
  </si>
  <si>
    <t>Виплата Державних премiй України</t>
  </si>
  <si>
    <t>Проведення Всеукраїнського фестивалю патрiотичної пiснi "Будь вiльним!"</t>
  </si>
  <si>
    <t>Капiтальний ремонт житлового фонду</t>
  </si>
  <si>
    <t>Будiвництво, капiтальний ремонт, реконструкцiя, реставрацiя та придбання обладнання</t>
  </si>
  <si>
    <t>Реконструкцiя корпусу N 1 Державного пiдприємства "Санаторiй "Кришталевий палац"</t>
  </si>
  <si>
    <t>Реконструкцiя та реставрацiя об'єктiв Державного пiдприємства "Санаторiй "Гурзуфський" та парку-пам'ятника загальнодержавного значення</t>
  </si>
  <si>
    <t>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t>
  </si>
  <si>
    <t>Реставрацiя та пристосування Марiїнського палацу в м. Києвi</t>
  </si>
  <si>
    <t>Аварiйно-вiдновлювальнi роботи з лiквiдацiї аварiйного стану житлового будинку по вул. Срiбнокiльськiй, 20 у м. Києвi</t>
  </si>
  <si>
    <t>Капiтальний ремонт будiвель Державного пiдприємства "Санаторiй "Пiвденний"</t>
  </si>
  <si>
    <t>Будiвництво Реабiлiтацiйного центру на базi Державного пiдприємства "Санаторiй "Конча-Заспа"</t>
  </si>
  <si>
    <t>Представництво Президента України в Автономнiй Республiцi Крим</t>
  </si>
  <si>
    <t>Здiйснення повноважень постiйним представником Президента України в Автономнiй Республiцi Крим</t>
  </si>
  <si>
    <t>Нацiональна служба посередництва i примирення України</t>
  </si>
  <si>
    <t>Сприяння врегулюванню колективних трудових спорiв (конфлiктiв)</t>
  </si>
  <si>
    <t>Прикладнi розробки з питань посередництва i примирення при вирiшеннi колективних трудових спорiв (конфлiктiв)</t>
  </si>
  <si>
    <t>Господарсько-фiнансовий департамент Секретарiату Кабiнету Мiнiстрiв України</t>
  </si>
  <si>
    <t>Секретарiат Кабiнету Мiнiстрiв України</t>
  </si>
  <si>
    <t>Обслуговування та органiзацiйне, iнформацiйно-аналiтичне та матерiально-технiчне забезпечення дiяльностi Кабiнету Мiнiстрiв України</t>
  </si>
  <si>
    <t>Органiзацiя та здiйснення офiцiйних прийомiв керiвництвом Кабiнету Мiнiстрiв України</t>
  </si>
  <si>
    <t>Обслуговування дiяльностi Кабiнету Мiнiстрiв України</t>
  </si>
  <si>
    <t>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t>
  </si>
  <si>
    <t>Вiзити урядових делегацiй та вiдрядження працiвникiв органiв державної влади за кордон  за рiшенням Кабiнету Мiнiстрiв України</t>
  </si>
  <si>
    <t>Перепiдготовка та пiдвищення квалiфiкацiї працiвникiв Секретарiату Кабiнету Мiнiстрiв України</t>
  </si>
  <si>
    <t>Фiнансова пiдтримка газети "Урядовий кур'єр"</t>
  </si>
  <si>
    <t>Органiзацiйне забезпечення пiдготовки та проведення в Українi фiнальної частини чемпiонату Європи 2012 року з футболу</t>
  </si>
  <si>
    <t>Забезпечення функцiонування та розвитку системи спецiальної iнформацiї</t>
  </si>
  <si>
    <t>Iнформацiйно-аналiтичне та органiзацiйне забезпечення оперативного реагування органiв виконавчої влади</t>
  </si>
  <si>
    <t>Забезпечення розслiдування авiацiйних подiй та iнцидентiв з цивiльними повiтряними суднами Нацiональним бюро</t>
  </si>
  <si>
    <t>Державна служба з питань Автономної Республiки Крим та мiста Севастополя</t>
  </si>
  <si>
    <t>Керiвництво та управлiння з питань Автономної Республiки Крим та мiста Севастополя</t>
  </si>
  <si>
    <t>Господарсько-фiнансовий департамент Секретарiату Кабiнету Мiнiстрiв України (загальнодержавнi витрати)</t>
  </si>
  <si>
    <t>Секретарiат Кабiнету Мiнiстрiв України (загальнодержавнi витрати)</t>
  </si>
  <si>
    <t>Заходи щодо оптимiзацiї системи центральних органiв виконавчої влади та скорочення кiлькостi контролюючих органiв</t>
  </si>
  <si>
    <t>Здiйснення державного контролю за додержанням законодавства про захист прав споживачiв</t>
  </si>
  <si>
    <t>Протиепiзоотичнi заходи та участь у Мiжнародному епiзоотичному бюро</t>
  </si>
  <si>
    <t>Органiзацiя i регулювання дiяльностi установ ветеринарної та фiтосанiтарної служби</t>
  </si>
  <si>
    <t>Державна судова адмiнiстрацiя України</t>
  </si>
  <si>
    <t>Апарат Державної судової адмiнiстрацiї України</t>
  </si>
  <si>
    <t>Органiзацiйне забезпечення дiяльностi судiв та установ судової системи</t>
  </si>
  <si>
    <t>Здiйснення правосуддя мiсцевими та апеляцiйними судами</t>
  </si>
  <si>
    <t>Здiйснення правосуддя апеляцiйними загальними судами</t>
  </si>
  <si>
    <t>Здiйснення правосуддя мiсцевими загальними судами</t>
  </si>
  <si>
    <t>Здiйснення правосуддя вiйськовими судами</t>
  </si>
  <si>
    <t>Здiйснення правосуддя апеляцiйними господарськими судами</t>
  </si>
  <si>
    <t>Забезпечення дiяльностi Вищої квалiфiкацiйної комiсiї суддiв України</t>
  </si>
  <si>
    <t>Органiзацiя спецiальної пiдготовки кандидатiв на посаду суддi, пiдготовка суддiв та працiвникiв апарату судiв Нацiональною школою суддiв України</t>
  </si>
  <si>
    <t>Виконання рiшень судiв на користь суддiв</t>
  </si>
  <si>
    <t>Здiйснення правосуддя апеляцiйними адмiнiстративними судами</t>
  </si>
  <si>
    <t>Здiйснення правосуддя мiсцевими адмiнiстративними судами</t>
  </si>
  <si>
    <t>Придбання (будiвництво) житла для суддiв Апеляцiйного суду України, апеляцiйних i мiсцевих судiв</t>
  </si>
  <si>
    <t>Створення автоматизованої системи документообiгу у судах та забезпечення її функцiонування</t>
  </si>
  <si>
    <t>Проведення санацiї будiвель бюджетних установ Державної судової адмiнiстрацiї, у тому числi розроблення проектно-кошторисної документацiї</t>
  </si>
  <si>
    <t>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t>
  </si>
  <si>
    <t>Пiдтримка судової реформи</t>
  </si>
  <si>
    <t>Забезпечення судiв належними примiщеннями та суддiв службовим житлом</t>
  </si>
  <si>
    <t>Реконструкцiя  з добудовою примiщення Шацького районного суду Волинської областi</t>
  </si>
  <si>
    <t>Здiйснення правосуддя Верховним Судом України</t>
  </si>
  <si>
    <t>Пiдвищення квалiфiкацiї суддiв та працiвникiв апарату Верховного Суду України</t>
  </si>
  <si>
    <t>Вищий спецiалiзований суд України з розгляду цивiльних i кримiнальних справ</t>
  </si>
  <si>
    <t>Апарат Вищого спецiалiзованого суду України з розгляду цивiльних i кримiнальних справ</t>
  </si>
  <si>
    <t>Здiйснення правосуддя Вищим спецiалiзованим судом України з розгляду цивiльних i кримiнальних справ</t>
  </si>
  <si>
    <t>Здiйснення правосуддя Вищим господарським судом України</t>
  </si>
  <si>
    <t>Вищий адмiнiстративний суд України</t>
  </si>
  <si>
    <t>Апарат Вищого адмiнiстративного суду України</t>
  </si>
  <si>
    <t>Здiйснення правосуддя Вищим адмiнiстративним судом України</t>
  </si>
  <si>
    <t>Конституцiйний Суд України</t>
  </si>
  <si>
    <t>Забезпечення конституцiйної юрисдикцiї в Українi</t>
  </si>
  <si>
    <t>Здiйснення прокурорсько-слiдчої дiяльностi, пiдготовка та пiдвищення квалiфiкацiї кадрiв прокуратури</t>
  </si>
  <si>
    <t>Пiдготовка кадрiв та пiдвищення квалiфiкацiї прокурорсько-слiдчих кадрiв Нацiональною академiєю прокуратури України</t>
  </si>
  <si>
    <t>Забезпечення функцiй Спецiалiзованою антикорупцiйною прокуратурою</t>
  </si>
  <si>
    <t>Мiнiстерство внутрiшнiх справ України</t>
  </si>
  <si>
    <t>Апарат Мiнiстерства внутрiшнiх справ України</t>
  </si>
  <si>
    <t>Керiвництво та управлiння дiяльнiстю Мiнiстерства внутрiшнiх справ України</t>
  </si>
  <si>
    <t>Створення та функцiонування Державної iнформацiйної системи реєстрацiйного облiку фiзичних осiб та їх документування</t>
  </si>
  <si>
    <t>Створення та впровадження Нацiональної автоматизованої iнформацiйної системи Департаменту державної автомобiльної iнспекцiї України</t>
  </si>
  <si>
    <t>Участь органiв внутрiшнiх справ у боротьбi з нелегальною мiграцiєю, створення та утримання пунктiв розмiщення незаконних мiгрантiв</t>
  </si>
  <si>
    <t>Реалiзацiя державної полiтики  у сферi внутрiшнiх справ, забезпечення виконання завдань та функцiй органiв i установ внутрiшнiх справ</t>
  </si>
  <si>
    <t>Створення та впровадження єдиної системи цифрового зв'язку органiв та пiдроздiлiв внутрiшнiх справ</t>
  </si>
  <si>
    <t>Участь органiв внутрiшнiх справ у мiжнародних миротворчих операцiях</t>
  </si>
  <si>
    <t>Пiдготовка кадрiв вищими навчальними закладами iз специфiчними умовами навчання</t>
  </si>
  <si>
    <t>Заходи, пов'язанi  iз забезпеченням правопорядку пiд час проведення Євро-2012</t>
  </si>
  <si>
    <t>Медичне забезпечення працiвникiв Мiнiстерства внутрiшнiх справ України, полiцейських та працiвникiв Нацiональної полiцiї України</t>
  </si>
  <si>
    <t>Закупiвля i модернiзацiя озброєння, вiйськової та спецiальної технiки за державним оборонним замовленням Мiнiстерства внутрiшнiх справ</t>
  </si>
  <si>
    <t>Дошкiльна освiта та заходи з позашкiльної роботи з дiтьми працiвникiв Мiнiстерства внутрiшнiх справ України</t>
  </si>
  <si>
    <t>Забезпечення заходiв спецiальними пiдроздiлами  по боротьбi  з органiзованою злочиннiстю Мiнiстерства внутрiшнiх справ України</t>
  </si>
  <si>
    <t>Наукове та iнформацiйно-аналiтичне забезпечення заходiв по боротьбi з органiзованою злочиннiстю i корупцiєю</t>
  </si>
  <si>
    <t>Забезпечення особистої безпеки суддiв i членiв їх сiмей, охорони примiщень суду, громадського порядку пiд час здiйснення правосуддя</t>
  </si>
  <si>
    <t>Будiвництво (придбання) житла для осiб рядового i начальницького складу органiв внутрiшнiх справ</t>
  </si>
  <si>
    <t>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t>
  </si>
  <si>
    <t>Адмiнiстрацiя Державної прикордонної служби України</t>
  </si>
  <si>
    <t>Керiвництво та управлiння у сферi охорони державного кордону України</t>
  </si>
  <si>
    <t>Матерiально-технiчне забезпечення Державної прикордонної служби України та утримання її особового складу</t>
  </si>
  <si>
    <t>Пiдготовка кадрiв та пiдвищення квалiфiкацiї Нацiональною академiєю Державної прикордонної служби України</t>
  </si>
  <si>
    <t>Будiвництво (придбання) житла для вiйськовослужбовцiв Державної прикордонної служби України</t>
  </si>
  <si>
    <t>Облаштування та реконструкцiя державного кордону</t>
  </si>
  <si>
    <t>Розвiдувальна дiяльнiсть у сферi захисту державного кордону</t>
  </si>
  <si>
    <t>Заходи з iнженерно-технiчного облаштування кордону</t>
  </si>
  <si>
    <t>Видатки для Адмiнiстрацiї Державної прикордонної служби України на реалiзацiю заходiв щодо пiдвищення обороноздатностi i безпеки держави</t>
  </si>
  <si>
    <t>Будiвництво, реконструкцiя та капiтальний ремонт об'єктiв Державної прикордонної служби України</t>
  </si>
  <si>
    <t>Нацiональна гвардiя України</t>
  </si>
  <si>
    <t>Керiвництво та управлiння Нацiональною гвардiєю України</t>
  </si>
  <si>
    <t>Забезпечення виконання завдань та функцiй Нацiональної гвардiї України</t>
  </si>
  <si>
    <t>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t>
  </si>
  <si>
    <t>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t>
  </si>
  <si>
    <t>Заходи, пов'язанi iз переходом на вiйськову службу за контрактом</t>
  </si>
  <si>
    <t>Пiдготовка кадрiв для Нацiональної гвардiї України вищими навчальними закладами III i IV рiвнiв акредитацiї</t>
  </si>
  <si>
    <t>Стацiонарне лiкування вiйськовослужбовцiв Нацiональної гвардiї України у власних медичних закладах</t>
  </si>
  <si>
    <t>Будiвництво (придбання) житла для вiйськовослужбовцiв Нацiональної гвардiї України</t>
  </si>
  <si>
    <t>Видатки для Нацiональної гвардiї України на реалiзацiю заходiв щодо пiдвищення обороноздатностi i безпеки держави</t>
  </si>
  <si>
    <t>Державна мiграцiйна служба України</t>
  </si>
  <si>
    <t>Керiвництво та управлiння у сферi мiграцiї, громадянства, iммiграцiї та реєстрацiї фiзичних осiб</t>
  </si>
  <si>
    <t>Забезпечення виконання завдань та функцiй у сферi громадянства, iммiграцiї та реєстрацiї фiзичних осiб</t>
  </si>
  <si>
    <t>Створення та впровадження єдиної нацiональної бази даних управлiння мiграцiйними потоками</t>
  </si>
  <si>
    <t>Утримання установ тимчасового розмiщення бiженцiв та iнших категорiй мiгрантiв, виконання мiжнародних угод про реадмiсiю</t>
  </si>
  <si>
    <t>Надання допомоги бiженцям</t>
  </si>
  <si>
    <t>Внески до Мiжнародної органiзацiї з мiграцiї</t>
  </si>
  <si>
    <t>Створення та утримання пунктiв розмiщення незаконних мiгрантiв та iнформацiйної системи облiку та аналiзу мiграцiйних потокiв</t>
  </si>
  <si>
    <t>Створення та функцiонування Єдиного державного демографiчного реєстру</t>
  </si>
  <si>
    <t>Державна служба України з надзвичайних ситуацiй</t>
  </si>
  <si>
    <t>Керiвництво та управлiння у сферi надзвичайних ситуацiй</t>
  </si>
  <si>
    <t>Авiацiйнi роботи з пошуку i рятування</t>
  </si>
  <si>
    <t>Гiдрометеорологiчна дiяльнiсть</t>
  </si>
  <si>
    <t>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t>
  </si>
  <si>
    <t>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t>
  </si>
  <si>
    <t>Придбання пожежної та iншої спецiальної технiки вiтчизняного виробництва</t>
  </si>
  <si>
    <t>Видатки для Державної служби України з надзвичайних ситуацiй на реалiзацiю заходiв щодо пiдвищення обороноздатностi i безпеки держави</t>
  </si>
  <si>
    <t>Забезпечення дiяльностi сил цивiльного захисту</t>
  </si>
  <si>
    <t>Пiдготовка кадрiв у сферi цивiльного захисту</t>
  </si>
  <si>
    <t>1006700</t>
  </si>
  <si>
    <t>Здійснення заходів, пов'язаних із запобіганням та ліквідацією наслідків надзвичайних ситуацій</t>
  </si>
  <si>
    <t>Нацiональна полiцiя України</t>
  </si>
  <si>
    <t>Керiвництво та управлiння дiяльнiстю Нацiональної полiцiї України</t>
  </si>
  <si>
    <t>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t>
  </si>
  <si>
    <t>Дошкiльна освiта та заходи з позашкiльної роботи з дiтьми полiцейських та працiвникiв Нацiональної полiцiї України</t>
  </si>
  <si>
    <t>Видатки для Нацiональної полiцiї України на реалiзацiю заходiв щодо пiдвищення обороноздатностi i безпеки держави</t>
  </si>
  <si>
    <t>1007700</t>
  </si>
  <si>
    <t>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t>
  </si>
  <si>
    <t>Мiнiстерство внутрiшнiх справ України (загальнодержавнi витрати)</t>
  </si>
  <si>
    <t>Мiнiстерство енергетики та вугiльної промисловостi України</t>
  </si>
  <si>
    <t>Апарат Мiнiстерства енергетики та вугiльної промисловостi України</t>
  </si>
  <si>
    <t>Загальне керiвництво та управлiння у сферi паливно-енергетичного комплексу та вугiльної промисловостi</t>
  </si>
  <si>
    <t>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t>
  </si>
  <si>
    <t>Реструктуризацiя вугiльної та торфодобувної промисловостi</t>
  </si>
  <si>
    <t>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t>
  </si>
  <si>
    <t>Пiдготовка фахiвцiв для пiдприємств ядерно-промислового комплексу Севастопольським нацiональним унiверситетом ядерної енергiї та промисловостi</t>
  </si>
  <si>
    <t>Гiрничорятувальнi заходи на вугледобувних пiдприємствах</t>
  </si>
  <si>
    <t>Державна пiдтримка вугледобувних пiдприємств на часткове покриття витрат iз собiвартостi готової товарної вугiльної продукцiї</t>
  </si>
  <si>
    <t>Створення резерву ядерного палива та ядерних матерiалiв</t>
  </si>
  <si>
    <t>Фiнансова пiдтримка розвитку наукової iнфраструктури у сферi енергетики</t>
  </si>
  <si>
    <t>Фiзичний захист ядерних установок та ядерних матерiалiв</t>
  </si>
  <si>
    <t>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t>
  </si>
  <si>
    <t>Реалiзацiя заходiв, передбачених Державною цiльовою економiчною програмою енергоефективностi на 2010 - 2015 роки</t>
  </si>
  <si>
    <t>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t>
  </si>
  <si>
    <t>Державна пiдтримка будiвництва вугле- та торфодобувних пiдприємств, технiчне переоснащення зазначених пiдприємств</t>
  </si>
  <si>
    <t>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t>
  </si>
  <si>
    <t>Облаштування Одеського i Безiменного газових родовищ та Субботiнського нафтового родовища для введення їх в експлуатацiю</t>
  </si>
  <si>
    <t>Заходи по передачi об'єктiв соцiальної iнфраструктури, якi перебувають на балансi вугледобувних пiдприємств, у комунальну власнiсть</t>
  </si>
  <si>
    <t>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t>
  </si>
  <si>
    <t>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t>
  </si>
  <si>
    <t>Виконання першочергових екологiчних заходiв у м. Днiпродзержинськ</t>
  </si>
  <si>
    <t>Внесок України до Енергетичного Спiвтовариства</t>
  </si>
  <si>
    <t>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t>
  </si>
  <si>
    <t>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t>
  </si>
  <si>
    <t>Виконання боргових зобов'язань за кредитами, залученими пiд державнi гарантiї, з метою реалiзацiї проектiв соцiально-економiчного розвитку</t>
  </si>
  <si>
    <t>Приведення в безпечний стан уранових обієктiв</t>
  </si>
  <si>
    <t>Збiльшення статутного капiталу державного пiдприємства іНацiональна атомна енергогенеруюча компанiя іЕнергоатомі</t>
  </si>
  <si>
    <t>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t>
  </si>
  <si>
    <t>Державна пiдтримка будiвництва шахти N10 "Нововолинська"</t>
  </si>
  <si>
    <t>Реконструкцiя гiдроелектростанцiй ПАТ "Укргiдроенерго"</t>
  </si>
  <si>
    <t>Будiвництво Канiвської ГАЕС</t>
  </si>
  <si>
    <t>Реконструкцiя, капiтальний ремонт та технiчне переоснащення магiстрального газопроводу Уренгой-Помари-Ужгород</t>
  </si>
  <si>
    <t>Пiдвищення надiйностi постачання електроенергiї в Українi</t>
  </si>
  <si>
    <t>Будiвництво ПЛ 750 кВ Рiвненська АЕС - Київська</t>
  </si>
  <si>
    <t>Пiдтримка впровадження Енергетичної стратегiї України на перiод до 2030 року</t>
  </si>
  <si>
    <t>Будiвництво повiтряної лiнiї 750 кВ Запорiзька - Каховська</t>
  </si>
  <si>
    <t>Пiдвищення ефективностi передачi електроенергiї (Модернiзацiя пiдстанцiй)</t>
  </si>
  <si>
    <t>Реконструкцiя трансформаторних пiдстанцiй схiдної частини України</t>
  </si>
  <si>
    <t>Будiвництво першої черги Днiстровської гiдроакумулюючої електростанцiї</t>
  </si>
  <si>
    <t>Державна служба гiрничого нагляду та промислової безпеки України</t>
  </si>
  <si>
    <t>Прикладнi дослiдження та розробки, пiдготовка наукових кадрiв у сферi промислової безпеки та охорони працi</t>
  </si>
  <si>
    <t>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t>
  </si>
  <si>
    <t>Утримання Центру комплексної безпеки пiдприємств вугiльної промисловостi</t>
  </si>
  <si>
    <t>Мiнiстерство енергетики та вугiльної промисловостi України (загальнодержавнi витрати)</t>
  </si>
  <si>
    <t>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t>
  </si>
  <si>
    <t>Мiнiстерство економiчного розвитку i торгiвлi України</t>
  </si>
  <si>
    <t>Апарат Мiнiстерства економiчного розвитку i торгiвлi України</t>
  </si>
  <si>
    <t>Керiвництво та управлiння у сферi економiчного розвитку i торгiвлi</t>
  </si>
  <si>
    <t>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t>
  </si>
  <si>
    <t>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t>
  </si>
  <si>
    <t>Iнформацiйне та органiзацiйне забезпечення участi України у мiжнародних форумах, конференцiях, виставках</t>
  </si>
  <si>
    <t>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t>
  </si>
  <si>
    <t>Проведення науково-практичних конференцiй i семiнарiв з економiчних проблем</t>
  </si>
  <si>
    <t>Пiдвищення квалiфiкацiї державних службовцiв у сферi економiки</t>
  </si>
  <si>
    <t>Перепiдготовка управлiнських кадрiв для сфери пiдприємництва</t>
  </si>
  <si>
    <t>Фiнансова пiдтримка видань з економiчних питань i забезпечення функцiонування веб-порталу з питань державних закупiвель</t>
  </si>
  <si>
    <t>Капiтальний ремонт вiдомчого житлового фонду</t>
  </si>
  <si>
    <t>Забезпечення дiяльностi Органiзацiйної групи ЄЕП</t>
  </si>
  <si>
    <t>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t>
  </si>
  <si>
    <t>Реалiзацiя проектiв, спрямованих на скорочення викидiв або збiльшення поглинання парникових газiв</t>
  </si>
  <si>
    <t>Заходи iз створення органiзацiйно-правових умов для залучення iнвестицiй, необхiдних для пiдготовки та проведення Євро -2012</t>
  </si>
  <si>
    <t>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t>
  </si>
  <si>
    <t>Прикладнi розробки у сферi державного контролю за цiнами</t>
  </si>
  <si>
    <t>Заходи по реалiзацiї Нацiональної програми сприяння розвитку малого пiдприємництва в Українi</t>
  </si>
  <si>
    <t>Часткове вiдшкодування вiдсоткових ставок за кредитами, що надаються суб'єктам малого та середнього бiзнесу на реалiзацiю iнвестицiйних проектiв</t>
  </si>
  <si>
    <t>Мiкрокредитування суб'єктiв малого пiдприємництва</t>
  </si>
  <si>
    <t>Пiдготовка та проведення Мiжнародного чемпiонату iз стратегiчного менеджменту в Українi</t>
  </si>
  <si>
    <t>Державний метрологiчний нагляд</t>
  </si>
  <si>
    <t>Заходи щодо запобiгання катастрофи техногенного характеру на державному пiдприємствi "Горлiвський хiмiчний завод"</t>
  </si>
  <si>
    <t>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t>
  </si>
  <si>
    <t>Забезпечення мiжнародного спiвробiтництва та участь у мiжнародних виставках</t>
  </si>
  <si>
    <t>Формування статутного капiталу Державного концерну "Укроборонпром"</t>
  </si>
  <si>
    <t>Виконання програми "Сприяння взаємнiй торгiвлi шляхом усунення технiчних бар'єрiв у торгiвлi мiж Україною та Європейським Союзом"</t>
  </si>
  <si>
    <t>Функцiонування Центральної державної науково-технiчної бiблiотеки та Державного металургiйного музею України</t>
  </si>
  <si>
    <t>Консервацiя виробничих потужностей промислових пiдприємств</t>
  </si>
  <si>
    <t>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t>
  </si>
  <si>
    <t>Забезпечення життєдiяльностi Криворiзького гiрничо-збагачувального комбiнату окислених руд</t>
  </si>
  <si>
    <t>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t>
  </si>
  <si>
    <t>Повернення мiкрокредитiв, наданих з державного бюджету субієктам малого пiдприємництва</t>
  </si>
  <si>
    <t>Функцiонування торгових представництв за кордоном</t>
  </si>
  <si>
    <t>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t>
  </si>
  <si>
    <t>Заходи щодо змiцнення iнформацiйної бази для прийняття рiшень i прогнозування</t>
  </si>
  <si>
    <t>Реконструкцiя та ремонт примiщень ННЦ "Iнститут метрологiї" для зберiгання джерел iонiзуючого випромiнювання та функцiонування еталонної бази України</t>
  </si>
  <si>
    <t>Державна iнспекцiя України з питань захисту прав споживачiв</t>
  </si>
  <si>
    <t>Керiвництво та управлiння у сферi захисту прав споживачiв</t>
  </si>
  <si>
    <t>Збереження та функцiонування нацiональної еталонної бази</t>
  </si>
  <si>
    <t>Гармонiзацiя нацiональних стандартiв з мiжнародними та європейськими</t>
  </si>
  <si>
    <t>Виробництво та розповсюдження соцiальної реклами щодо шкоди тютюнопалiння та зловживання алкоголем</t>
  </si>
  <si>
    <t>Придбання та функцiонування пересувних лабораторiй з контролю якостi та безпеки нафтопродуктiв</t>
  </si>
  <si>
    <t>Створення та вдосконалення електронних iнформацiйних систем та ресурсiв Держспоживстандарту України</t>
  </si>
  <si>
    <t>Створення нацiональної системи геомонiторингу та дистанцiйного зондування землi</t>
  </si>
  <si>
    <t>Забезпечення функцiонування державних служб</t>
  </si>
  <si>
    <t>Проведення незалежної експертизи (випробувань) якостi товарiв, сировини, матерiалiв, напiвфабрикатiв та комплектуючих виробiв</t>
  </si>
  <si>
    <t>Реконструкцiя споруд та лабораторних примiщень Нацiонального наукового центру "Iнститут метрологiї"</t>
  </si>
  <si>
    <t>Керiвництво та управлiння у сферi державного резерву</t>
  </si>
  <si>
    <t>Обслуговування державного матерiального резерву</t>
  </si>
  <si>
    <t>Вiдшкодування пiдприємствам, установам та органiзацiям витрат, пов'язаних з обслуговуванням матерiальних цiнностей державного резерву</t>
  </si>
  <si>
    <t>Накопичення (прирiст) матерiальних цiнностей державного матерiального резерву</t>
  </si>
  <si>
    <t>Повернення коштiв, наданих з державного бюджету на закупiвлю сiльськогосподарської продукцiї</t>
  </si>
  <si>
    <t>Заходи щодо  формування державного замовлення на ринку продовольчих товарiв</t>
  </si>
  <si>
    <t>Створення державних запасiв свiтлих нафтопродуктiв та цукру</t>
  </si>
  <si>
    <t>Проведення державним пiдприємством "Ресурспостач" розрахункiв за надання послуг у галузi права щодо повернення бюджетних коштiв</t>
  </si>
  <si>
    <t>Державне агентство з iнвестицiй та управлiння нацiональними проектами України</t>
  </si>
  <si>
    <t>Керiвництво та управлiння у сферi iнвестицiйної дiяльностi та управлiння нацiональними проектами</t>
  </si>
  <si>
    <t>Утримання регiональних центрiв iнновацiйного розвитку</t>
  </si>
  <si>
    <t>Державна служба iнтелектуальної власностi України</t>
  </si>
  <si>
    <t>Керiвництво у сферi iнтелектуальної власностi</t>
  </si>
  <si>
    <t>Державна програма розвитку Нацiональної депозитарної системи України</t>
  </si>
  <si>
    <t>Заходи з легалiзацiї комп'ютерних програм, що використовуються в органах виконавчої влади</t>
  </si>
  <si>
    <t>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t>
  </si>
  <si>
    <t>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t>
  </si>
  <si>
    <t>Повернення кредитiв, наданих на фiнансову пiдтримку iнновацiйної та iнвестицiйної дiяльностi суб'єктiв пiдприємництва</t>
  </si>
  <si>
    <t>Збiльшення статутного капiталу Державної iпотечної установи</t>
  </si>
  <si>
    <t>Державне агентство України з туризму та курортiв</t>
  </si>
  <si>
    <t>Керiвництво та управлiння у сферi туризму та курортiв</t>
  </si>
  <si>
    <t>Науковi та науково-технiчнi розробки за державними цiльовими програмами i державним замовленням у сферi енергоефективностi та енергозбереження</t>
  </si>
  <si>
    <t>Розробки найважливiших новiтнiх технологiй у сферi ефективного використання енергетичних ресурсiв та енергозбереження</t>
  </si>
  <si>
    <t>Заходи з реалiзацiї Комплексної програми будiвництва вiтрових електростанцiй</t>
  </si>
  <si>
    <t>Реалiзацiя Державної цiльової економiчної програми енергоефективностi на 2010 - 2015 роки</t>
  </si>
  <si>
    <t>Керiвництво та управлiння у сферi статистики</t>
  </si>
  <si>
    <t>Статистичнi спостереження та переписи</t>
  </si>
  <si>
    <t>Щоквартальна плата домогосподарствам за ведення записiв доходiв, витрат та iнших вiдомостей пiд час проведення обстеження умов їх життя</t>
  </si>
  <si>
    <t>Прикладнi розробки, пiдготовка наукових кадрiв у сферi державної статистики</t>
  </si>
  <si>
    <t>Пiдвищення квалiфiкацiї працiвникiв органiв державної статистики</t>
  </si>
  <si>
    <t>Створення та розвиток iнтегрованої iнформацiйно-аналiтичної системи державної статистики</t>
  </si>
  <si>
    <t>Фiнансова пiдтримка пiдготовки наукових кадрiв у сферi державної статистики</t>
  </si>
  <si>
    <t>Керiвництво та управлiння у сферi експортного контролю</t>
  </si>
  <si>
    <t>Прикладнi розробки у сферi розвитку експортного контролю</t>
  </si>
  <si>
    <t>Державна iнспекцiя України з контролю за цiнами</t>
  </si>
  <si>
    <t>Керiвництво та управлiння у сферi контролю за цiнами</t>
  </si>
  <si>
    <t>Мiнiстерство економiчного розвитку i торгiвлi України (загальнодержавнi витрати)</t>
  </si>
  <si>
    <t>Субвенцiя з державного бюджету обласному бюджету Днiпропетровської областi на створення регiонального центру надання адмiнiстративних послуг</t>
  </si>
  <si>
    <t>Мобiлiзацiйна пiдготовка галузей нацiональної економiки України</t>
  </si>
  <si>
    <t>Субвенцiя з державного бюджету обласному бюджету Одеської областi на берегоукрiплювальнi роботи i на розвиток iнфраструктури селища Бiле на о. Змiїний</t>
  </si>
  <si>
    <t>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t>
  </si>
  <si>
    <t>Пiдтримка державних та регiональних iнвестицiйних проектiв</t>
  </si>
  <si>
    <t>Мiнiстерство вугiльної промисловостi України</t>
  </si>
  <si>
    <t>Апарат Мiнiстерства вугiльної промисловостi України</t>
  </si>
  <si>
    <t>Загальне керiвництво та управлiння у вугiльнiй промисловостi</t>
  </si>
  <si>
    <t>Прикладнi науковi та науково-технiчнi розробки, виконання робiт за державними цiльовими програмами i державним замовленням у вугледобувнiй промисловостi</t>
  </si>
  <si>
    <t>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t>
  </si>
  <si>
    <t>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t>
  </si>
  <si>
    <t>Заходи по передачi об'єктiв соцiальної iнфраструктури, якi перебувають на балансi вугледобувних пiдприємств</t>
  </si>
  <si>
    <t>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t>
  </si>
  <si>
    <t>Видатки iз Стабiлiзацiйного фонду на пiдтримку вугiльної галузi</t>
  </si>
  <si>
    <t>Мiнiстерство вугiльної промисловостi України (загальнодержавнi витрати)</t>
  </si>
  <si>
    <t>Мiнiстерство закордонних справ України</t>
  </si>
  <si>
    <t>Апарат Мiнiстерства закордонних справ України</t>
  </si>
  <si>
    <t>Керiвництво та управлiння у сферi державної полiтики щодо зовнiшнiх вiдносин</t>
  </si>
  <si>
    <t>Внески України до бюджетiв ООН, органiв i спецiалiзованих установ системи ООН, iнших мiжнародних органiзацiй та конвенцiйних органiв</t>
  </si>
  <si>
    <t>Функцiонування закордонних дипломатичних установ України та розширення мережi власностi України для потреб цих установ</t>
  </si>
  <si>
    <t>Розширення мережi власностi України за кордоном для потреб дипломатичних установ України</t>
  </si>
  <si>
    <t>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t>
  </si>
  <si>
    <t>Забезпечення головування України у мiжнародних iнституцiях</t>
  </si>
  <si>
    <t>Внески до установ i органiзацiй СНД</t>
  </si>
  <si>
    <t>Забезпечення перебування в Українi iноземних делегацiй, пов'язаних з офiцiйними вiзитами</t>
  </si>
  <si>
    <t>Виконання зобов'язань Уряду України щодо функцiонування бюро iнформацiї Ради Європи та фiнансового забезпечення членства України в ГУАМ</t>
  </si>
  <si>
    <t>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t>
  </si>
  <si>
    <t>Фiнансова пiдтримка забезпечення мiжнародного позитивного iмiджу України, заходи щодо пiдтримки зв'язкiв з українцями, якi проживають за межами України</t>
  </si>
  <si>
    <t>Пiдвищення квалiфiкацiї працiвникiв дипломатичної служби, якi вiднесенi до посад  п'ятої-сьомої категорiй державних службовцiв</t>
  </si>
  <si>
    <t>Документування громадян та створення i забезпечення функцiонування iнформацiйно-телекомунiкацiйних систем консульської служби</t>
  </si>
  <si>
    <t>Забезпечення представництва України пiд час розгляду справ у Мiжнародному Cудi ООН</t>
  </si>
  <si>
    <t>Заходи щодо пiдтримки зв'язкiв з українцями, якi проживають за межами України</t>
  </si>
  <si>
    <t>Реалiзацiя Українським агентством мiжнародного розвитку повноважень щодо надання мiжнародної технiчної допомоги</t>
  </si>
  <si>
    <t>Здiйснення заходiв з пiдтримання зв'язкiв iз закордонними українцями за рахунок коштiв Стабiлiзацiйного фонду</t>
  </si>
  <si>
    <t>1600000</t>
  </si>
  <si>
    <t>1601000</t>
  </si>
  <si>
    <t>Апарат Міністерства з питань тимчасово окупованих територій та внутрішньо переміщених осіб України</t>
  </si>
  <si>
    <t>1601010</t>
  </si>
  <si>
    <t>Керівництво та управління з питань тимчасово окупованих територій та внутрішньо переміщених осіб</t>
  </si>
  <si>
    <t>Державний комiтет телебачення i радiомовлення України</t>
  </si>
  <si>
    <t>Апарат Державного комiтету телебачення i радiомовлення України</t>
  </si>
  <si>
    <t>Керiвництво та управлiння у сферi телебачення i радiомовлення</t>
  </si>
  <si>
    <t>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t>
  </si>
  <si>
    <t>Забезпечення населення засобами приймання сигналiв цифрового телерадiомовлення</t>
  </si>
  <si>
    <t>Пiдвищення квалiфiкацiї працiвникiв засобiв масової iнформацiї в Укртелерадiопресiнститутi</t>
  </si>
  <si>
    <t>Фiнансова пiдтримка творчих спiлок у сферi засобiв масової iнформацiї, преси</t>
  </si>
  <si>
    <t>Iнформацiйно-культурне забезпечення населення Криму у вiдродженнi та розвитку культур народiв Криму</t>
  </si>
  <si>
    <t>Виробництво та трансляцiя телерадiопрограм для державних потреб</t>
  </si>
  <si>
    <t>Фiнансова пiдтримка преси</t>
  </si>
  <si>
    <t>Випуск книжкової продукцiї за програмою "Українська книга"</t>
  </si>
  <si>
    <t>Збирання, обробка та розповсюдження офiцiйної iнформацiйної продукцiї</t>
  </si>
  <si>
    <t>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t>
  </si>
  <si>
    <t>Трансляцiя телерадiопрограм, вироблених для державних потреб</t>
  </si>
  <si>
    <t>Здiйснення контролю у сферi захисту суспiльної моралi</t>
  </si>
  <si>
    <t>Iнформацiйне та органiзацiйне забезпечення участi України у мiжнародних форумах, конференцiях, виставках та iнших заходах</t>
  </si>
  <si>
    <t>Технiчне переоснащення обласних державних телерадiокомпанiй</t>
  </si>
  <si>
    <t>Державна адресна пiдтримка перiодичних видань лiтературно-художнього напряму</t>
  </si>
  <si>
    <t>Фiнансова пiдтримка державних музичних колективiв</t>
  </si>
  <si>
    <t>Виконання заходiв з питань європейської iнтеграцiї в iнформацiйнiй сферi</t>
  </si>
  <si>
    <t>Забезпечення висвiтлення Лiтнiх Олiмпiйських та Паралiмпiйських Iгор 2008 року у м. Пекiн (Китай)</t>
  </si>
  <si>
    <t>Здiйснення заходiв з пiдготовки i проведення Євро-2012 в iнформацiйнiй сферi</t>
  </si>
  <si>
    <t>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t>
  </si>
  <si>
    <t>Погашення заборгованостi Нацiональної телекомпанiї  перед каналом "EuroNews"</t>
  </si>
  <si>
    <t>Створення та функцiонування україномовної версiї мiжнародного каналу "EuroNews"</t>
  </si>
  <si>
    <t>1701700</t>
  </si>
  <si>
    <t>Фінансування заходів з підготовки та проведення у 2017 році в Україні пісенного конкурсу "Євробачення"</t>
  </si>
  <si>
    <t>Створення мiжнародних телерадiоцентрiв</t>
  </si>
  <si>
    <t>Мiнiстерство культури України</t>
  </si>
  <si>
    <t>Апарат Мiнiстерства культури України</t>
  </si>
  <si>
    <t>Загальне керiвництво та управлiння у сферi культури</t>
  </si>
  <si>
    <t>Прикладнi розробки у сферi розвитку культури</t>
  </si>
  <si>
    <t>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t>
  </si>
  <si>
    <t>Надання загальної та спецiальної музичної освiти у загальноосвiтнiх спецiалiзованих школах-iнтернатах</t>
  </si>
  <si>
    <t>Пiдготовка кадрiв для сфери культури i мистецтва вищими навчальними закладами I i II рiвнiв акредитацiї</t>
  </si>
  <si>
    <t>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t>
  </si>
  <si>
    <t>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t>
  </si>
  <si>
    <t>Методичне забезпечення дiяльностi навчальних закладiв у галузi культури i мистецтва</t>
  </si>
  <si>
    <t>Пiдготовка кадрiв акторської майстерностi для нацiональних мистецьких та творчих колективiв</t>
  </si>
  <si>
    <t>Фiнансова пiдтримка нацiональних творчих спiлок у сферi культури i мистецтва та заходи Всеукраїнського товариства "Просвiта"</t>
  </si>
  <si>
    <t>Фiнансова пiдтримка нацiональних театрiв</t>
  </si>
  <si>
    <t>Фiнансова пiдтримка нацiональних художнiх колективiв, концертних органiзацiй та їх дирекцiї, нацiональних i державних циркових органiзацiй</t>
  </si>
  <si>
    <t>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t>
  </si>
  <si>
    <t>Премiї i стипендiї за видатнi досягнення у галузi культури, лiтератури i мистецтва</t>
  </si>
  <si>
    <t>Поповнення експозицiй музеїв та репертуарiв театрiв i концертних та циркових органiзацiй</t>
  </si>
  <si>
    <t>Фiнансова пiдтримка гастрольної дiяльностi вiтчизняних виконавцiв</t>
  </si>
  <si>
    <t>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t>
  </si>
  <si>
    <t>Заходи щодо змiцнення матерiально-технiчної бази закладiв культури системи Мiнiстерства культури i туризму України</t>
  </si>
  <si>
    <t>Забезпечення дiяльностi нацiональних музеїв, нацiональних i державних бiблiотек</t>
  </si>
  <si>
    <t>Музейна справа та виставкова дiяльнiсть</t>
  </si>
  <si>
    <t>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t>
  </si>
  <si>
    <t>Пiдготовка кадрiв Дитячою хореографiчною школою при Нацiональному заслуженому академiчному ансамблi танцю України iм. Вiрського</t>
  </si>
  <si>
    <t>Здiйснення культурно-iнформацiйної та культурно-просвiтницької дiяльностi</t>
  </si>
  <si>
    <t>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t>
  </si>
  <si>
    <t>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t>
  </si>
  <si>
    <t>Заходи щодо встановлення культурних зв'язкiв з українською дiаспорою</t>
  </si>
  <si>
    <t>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t>
  </si>
  <si>
    <t>Заходи Всеукраїнського товариства "Просвiта"</t>
  </si>
  <si>
    <t>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t>
  </si>
  <si>
    <t>Заходи з виявлення та пiдтримки творчо обдарованих дiтей та молодi</t>
  </si>
  <si>
    <t>Пiдготовка кадрiв для сфери культури i мистецтва Київським нацiональним унiверситетом культури i мистецтв</t>
  </si>
  <si>
    <t>Надання фiнансової пiдтримки державному пiдприємству "Кримський дiм"</t>
  </si>
  <si>
    <t>Реставрацiя та  ремонт будiвель, фасадiв та примiщень вищих навчальних закладiв сфери культури i мистецтва в мiстах проведення Євро-2012</t>
  </si>
  <si>
    <t>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t>
  </si>
  <si>
    <t>Проведення санацiї будiвель бюджетних установ Мiнiстерства культури i туризму України, у тому числi розроблення проектно-кошторисної документацiї</t>
  </si>
  <si>
    <t>Державнi науково-технiчнi програми та науковi частини державних цiльових програм у сферi розвитку туризму</t>
  </si>
  <si>
    <t>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t>
  </si>
  <si>
    <t>Забезпечення дiяльностi Українського iнституту нацiональної пам'ятi</t>
  </si>
  <si>
    <t>Проектування та створення музейної експозицiї в будинку-музеї Т.Г.Шевченка в Шевченкiвському нацiональному заповiднику в м. Каневi Черкаської областi</t>
  </si>
  <si>
    <t>Заходи з вшанування пам'ятi</t>
  </si>
  <si>
    <t>Функцiонування нацiональних iсторико-меморiальних заповiдникiв</t>
  </si>
  <si>
    <t>Функцiонування нацiональних меморiальних музеїв</t>
  </si>
  <si>
    <t>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t>
  </si>
  <si>
    <t>Розробка впровадження комплексної iнформацiйної системи Мiнiстерства культури України</t>
  </si>
  <si>
    <t>Заходи Української Всесвiтньої Координацiйної Ради</t>
  </si>
  <si>
    <t>Заходи з реалiзацiї Європейської хартiї регiональних мов або мов меншин</t>
  </si>
  <si>
    <t>Заходи, пов'язанi iз забезпеченням свободи совiстi та релiгiї</t>
  </si>
  <si>
    <t>Заходи щодо змiцнення зв'язкiв закордонних українцiв з Україною та забезпечення мiжнародної дiяльностi у сферi мiжнацiональних вiдносин</t>
  </si>
  <si>
    <t>Спорудження Меморiалу жертв тоталiтаризму на територiї Нацiонального iсторико-меморiального заповiдника іБикiвнянськi могилиі</t>
  </si>
  <si>
    <t>Державна служба з питань нацiональної культурної спадщини</t>
  </si>
  <si>
    <t>Заходи з охорони культурної спадщини, паспортизацiя, iнвентаризацiя та реставрацiя пам'яток культурної спадщини</t>
  </si>
  <si>
    <t>Комiтет з Нацiональної премiї України iменi Тараса Шевченка</t>
  </si>
  <si>
    <t>Державна служба туризму i курортiв</t>
  </si>
  <si>
    <t>Заходи у сферi туризму, пов'язанi з пiдготовкою до Євро - 2012</t>
  </si>
  <si>
    <t>Державна служба контролю за перемiщенням культурних цiнностей через державний кордон України</t>
  </si>
  <si>
    <t>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t>
  </si>
  <si>
    <t>Державне агентство України з питань кiно</t>
  </si>
  <si>
    <t>Керiвництво та управлiння у сферi кiнематографiї</t>
  </si>
  <si>
    <t>Створення та розповсюдження нацiональних фiльмiв</t>
  </si>
  <si>
    <t>Створення та розповсюдження нацiональних фiльмiв, фiнансова пiдтримка державного пiдприємства "Нацiональний центр Олександра Довженка"</t>
  </si>
  <si>
    <t>Здiйснення концертно-мистецьких та культурологiчних заходiв у сферi кiнематографiї</t>
  </si>
  <si>
    <t>Здiйснення концертно-мистецьких, культурологiчних заходiв у сферi кiнематографiї, фiнансова пiдтримка Нацiональної спiлки кiнематографiстiв України</t>
  </si>
  <si>
    <t>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t>
  </si>
  <si>
    <t>Премiї за видатнi досягнення у галузi кiнематографiї</t>
  </si>
  <si>
    <t>Реконструкцiя та технiчне переоснащення Будинку кiно Нацiональної спiлки кiнематографiстiв України</t>
  </si>
  <si>
    <t>Державний комiтет України у справах нацiональностей та релiгiй</t>
  </si>
  <si>
    <t>Керiвництво та управлiння у сферi нацiональностей та релiгiй</t>
  </si>
  <si>
    <t>Нацiональна академiя мистецтв України</t>
  </si>
  <si>
    <t>Наукова i органiзацiйна дiяльнiсть президiї Нацiональної академiї мистецтв України</t>
  </si>
  <si>
    <t>Фундаментальнi дослiдження та пiдготовка наукових кадрiв у сферi мистецтвознавства</t>
  </si>
  <si>
    <t>Український iнститут нацiональної пам'ятi</t>
  </si>
  <si>
    <t>Керiвництво та управлiння у сферi вiдновлення та збереження нацiональної паміятi</t>
  </si>
  <si>
    <t>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t>
  </si>
  <si>
    <t>Мiнiстерство культури України (загальнодержавнi витрати)</t>
  </si>
  <si>
    <t>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t>
  </si>
  <si>
    <t>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t>
  </si>
  <si>
    <t>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t>
  </si>
  <si>
    <t>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t>
  </si>
  <si>
    <t>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t>
  </si>
  <si>
    <t>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t>
  </si>
  <si>
    <t>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t>
  </si>
  <si>
    <t>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t>
  </si>
  <si>
    <t>Субвенцiя з державного бюджету мiсцевим бюджетам на проведення заходiв з вiдзначення 200-рiччя вiд дня народження Тараса Шевченка</t>
  </si>
  <si>
    <t>Державне агентство лiсових ресурсiв України</t>
  </si>
  <si>
    <t>Апарат Державного агентства лiсових ресурсiв України</t>
  </si>
  <si>
    <t>Пiдготовка кадрiв для лiсового господарства вищими навчальними закладами I i II рiвнiв акредитацiї</t>
  </si>
  <si>
    <t>Розвиток комплексної системи електронного документообiгу та створення iнформацiйно-аналiтичної системи облiку лiсових ресурсiв</t>
  </si>
  <si>
    <t>Мiнiстерство оборони України</t>
  </si>
  <si>
    <t>Апарат Мiнiстерства оборони України</t>
  </si>
  <si>
    <t>Керiвництво та вiйськове управлiння Збройними Силами України</t>
  </si>
  <si>
    <t>Забезпечення дiяльностi Збройних Сил України та пiдготовка вiйськ</t>
  </si>
  <si>
    <t>Забезпечення Збройних Сил України зв'язком, створення та розвиток командних пунктiв та автоматизованих систем управлiння</t>
  </si>
  <si>
    <t>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t>
  </si>
  <si>
    <t>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t>
  </si>
  <si>
    <t>Проведення мобiлiзацiйної роботи i призову до Збройних Сил України та iнших вiйськових формувань</t>
  </si>
  <si>
    <t>Розвиток озброєння та вiйськової технiки Збройних Сил України</t>
  </si>
  <si>
    <t>Прикладнi дослiдження у сферi вiйськової оборони держави</t>
  </si>
  <si>
    <t>Вiдновлення боєздатностi, утримання, експлуатацiя, ремонт озброєння та вiйськової технiки</t>
  </si>
  <si>
    <t>Будiвництво i капiтальний ремонт вiйськових об'єктiв</t>
  </si>
  <si>
    <t>Будiвництво (придбання) житла для вiйськовослужбовцiв Збройних Сил України</t>
  </si>
  <si>
    <t>Забезпечення живучостi та вибухопожежобезпеки арсеналiв, баз i складiв озброєння ракет i боєприпасiв Збройних Сил України</t>
  </si>
  <si>
    <t>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t>
  </si>
  <si>
    <t>Забезпечення участi у мiжнародних миротворчих операцiях</t>
  </si>
  <si>
    <t>Забезпечення виконання мiжнародних угод у вiйськовiй сферi</t>
  </si>
  <si>
    <t>Створення, закупiвля i модернiзацiя озброєння та вiйськової технiки за державним оборонним замовленням Мiнiстерства оборони</t>
  </si>
  <si>
    <t>Пiдготовка курсантiв льотних спецiалiзацiй для Збройних Сил України Харкiвським аероклубом Товариства сприяння оборонi України</t>
  </si>
  <si>
    <t>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t>
  </si>
  <si>
    <t>Захист важливих державних об'єктiв</t>
  </si>
  <si>
    <t>Соцiальна та професiйна адаптацiя вiйськовослужбовцiв, що звiльняються в запас або вiдставку</t>
  </si>
  <si>
    <t>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t>
  </si>
  <si>
    <t>Забезпечення речовим майном вiйськовослужбовцiв та задоволення iнших невiдкладних потреб Збройних Сил України</t>
  </si>
  <si>
    <t>Забезпечення житлом вiйськовослужбовцiв Збройних Сил України</t>
  </si>
  <si>
    <t>Видатки для Мiнiстерства оборони України на реалiзацiю заходiв щодо пiдвищення обороноздатностi i безпеки держави</t>
  </si>
  <si>
    <t>Видатки iз Стабiлiзацiйного фонду за напрямом оборони та придбання пожежної технiки</t>
  </si>
  <si>
    <t>Головне управлiння розвiдки Мiнiстерства оборони України</t>
  </si>
  <si>
    <t>Мiнiстерство оборони України (загальнодержавнi витрати)</t>
  </si>
  <si>
    <t>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t>
  </si>
  <si>
    <t>Мiнiстерство освiти i науки України</t>
  </si>
  <si>
    <t>Апарат Мiнiстерства освiти i науки України</t>
  </si>
  <si>
    <t>Загальне керiвництво та управлiння у сферi освiти i науки</t>
  </si>
  <si>
    <t>Забезпечення органiзацiї роботи Нацiонального агентства iз забезпечення якостi вищої освiти</t>
  </si>
  <si>
    <t>Забезпечення дiяльностi Державного фонду фундаментальних дослiджень</t>
  </si>
  <si>
    <t>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t>
  </si>
  <si>
    <t>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t>
  </si>
  <si>
    <t>Науковi та науково-технiчнi розробки за державними цiльовими програмами i державними замовленнями</t>
  </si>
  <si>
    <t>Виконання мiжнародних наукових та науково-технiчних програм та проектiв вищими навчальними закладами та науковими установами</t>
  </si>
  <si>
    <t>Державнi премiї, стипендiї та гранти в галузi освiти, науки i технiки, стипендiї переможцям мiжнародних конкурсiв</t>
  </si>
  <si>
    <t>Фiнансова пiдтримка наукових об'єктiв, що становлять нацiональне надбання</t>
  </si>
  <si>
    <t>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t>
  </si>
  <si>
    <t>Надання освiти у загальноосвiтнiх школах соцiальної реабiлiтацiї</t>
  </si>
  <si>
    <t>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t>
  </si>
  <si>
    <t>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t>
  </si>
  <si>
    <t>Пiдготовка робiтничих кадрiв у професiйно-технiчних навчальних закладах соцiальної реабiлiтацiї та адаптацiї</t>
  </si>
  <si>
    <t>Пiдготовка кадрiв вищими навчальними закладами I i II рiвнiв акредитацiї та забезпечення дiяльностi їх баз практики</t>
  </si>
  <si>
    <t>Пiдготовка кадрiв вищими навчальними закладами III i IV рiвнiв акредитацiї та забезпечення дiяльностi їх баз практики</t>
  </si>
  <si>
    <t>Здiйснення методичного та матерiально-технiчного забезпечення дiяльностi навчальних закладiв</t>
  </si>
  <si>
    <t>Проведення всеукраїнських та мiжнародних олiмпiад у сферi освiти, всеукраїнського конкурсу "Учитель року"</t>
  </si>
  <si>
    <t>Iнформатизацiя та комп'ютеризацiя загальноосвiтнiх навчальних закладiв</t>
  </si>
  <si>
    <t>Пiльговий проїзд студентiв вищих навчальних закладiв i учнiв професiйно-технiчних училищ у залiзничному, автомобiльному та водному транспортi</t>
  </si>
  <si>
    <t>Державне пiльгове довгострокове кредитування на здобуття освiти</t>
  </si>
  <si>
    <t>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t>
  </si>
  <si>
    <t>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t>
  </si>
  <si>
    <t>Методичне забезпечення дiяльностi навчальних закладiв</t>
  </si>
  <si>
    <t>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t>
  </si>
  <si>
    <t>Амбулаторне медичне обслуговування працiвникiв Кримської астрофiзичної обсерваторiї</t>
  </si>
  <si>
    <t>Функцiонування музеїв</t>
  </si>
  <si>
    <t>Пiдготовка кадрiв Київським нацiональним унiверситетом iменi Тараса Шевченка</t>
  </si>
  <si>
    <t>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t>
  </si>
  <si>
    <t>Спецiнформацiї</t>
  </si>
  <si>
    <t>Фiзична i спортивна пiдготовка учнiвської та студентської молодi</t>
  </si>
  <si>
    <t>Пiдвищення квалiфiкацiї керiвних працiвникiв i спецiалiстiв харчової i переробної промисловостi</t>
  </si>
  <si>
    <t>Будiвництво, реконструкцiя, реставрацiя та ремонт гуртожиткiв навчальних закладiв в мiстах проведення Євро - 2012</t>
  </si>
  <si>
    <t>Фiнансова пiдтримка розвитку iнфраструктури у сферi наукової дiяльностi</t>
  </si>
  <si>
    <t>Дослiдження, прикладнi науковi i науково-технiчнi розробки, виконання робiт за державними цiльовими програмами та державним замовленням</t>
  </si>
  <si>
    <t>Заходи з реалiзацiї Європейської хартiї регiональних мов або мов меншин, фiнансова пiдтримка пропаганди української освiти за кордоном</t>
  </si>
  <si>
    <t>Пiдготовка фахiвцiв Нацiональним унiверситетом "Юридична академiя України  iменi Ярослава Мудрого"</t>
  </si>
  <si>
    <t>Виконання зобов'язань України у сферi мiжнародного науково-технiчного спiвробiтництва</t>
  </si>
  <si>
    <t>Будiвництво, реконструкцiя та ремонт гуртожиткiв для учнiв професiйно-технiчних та студентiв вищих навчальних закладiв</t>
  </si>
  <si>
    <t>Державнi премiї, стипендiї та гранти в галузi науки i технiки</t>
  </si>
  <si>
    <t>Дослiдження на антарктичнiй станцiї "Академiк Вернадський"</t>
  </si>
  <si>
    <t>Формування статутного капiталу Державної iнновацiйної небанкiвської фiнансово-кредитної установи іФонд пiдтримки малого iнновацiйного бiзнесуі</t>
  </si>
  <si>
    <t>Пiдготовка кадрiв Нацiональним технiчним унiверситетом "Київський полiтехнiчний iнститут"</t>
  </si>
  <si>
    <t>Забезпечення дiяльностi Нацiонального центру "Мала академiя наук України"</t>
  </si>
  <si>
    <t>Надання кредитiв на будiвництво (придбання) житла для науково-педагогiчних та педагогiчних працiвникiв</t>
  </si>
  <si>
    <t>Здiйснення зовнiшнього оцiнювання та монiторинг якостi освiти Українським центром оцiнювання якостi освiти та його регiональними пiдроздiлами</t>
  </si>
  <si>
    <t>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t>
  </si>
  <si>
    <t>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t>
  </si>
  <si>
    <t>Пiдготовка кадрiв Нацiональним авiацiйним унiверситетом</t>
  </si>
  <si>
    <t>Державна атестацiя наукових i науково-педагогiчних кадрiв вищої квалiфiкацiї, лiцензування, атестацiя та акредитацiя навчальних закладiв</t>
  </si>
  <si>
    <t>Фiнансова пiдтримка пропаганди України за кордоном</t>
  </si>
  <si>
    <t>Пiдготовка кадрiв для гуманiтарної сфери Нацiональним унiверситетом "Острозька академiя"</t>
  </si>
  <si>
    <t>Придбання шкiльних автобусiв для перевезення дiтей, що проживають у сiльськiй мiсцевостi</t>
  </si>
  <si>
    <t>Забезпечення пiдготовки та перепiдготовки у вищих навчальних закладах спецiалiстiв, залучених для проведення Євро - 2012</t>
  </si>
  <si>
    <t>Фундаментальнi дослiдження у сферi державного управлiння</t>
  </si>
  <si>
    <t>Виконання зобовіязань України у Рамковiй програмi Європейського Союзу з наукових дослiджень та iнновацiй "Горизонт 2020"</t>
  </si>
  <si>
    <t>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t>
  </si>
  <si>
    <t>Наукове забезпечення робiт щодо лiквiдацiї наслiдкiв Чорнобильської катастрофи</t>
  </si>
  <si>
    <t>Заходи щодо модернiзацiї системи загальної середньої освiти</t>
  </si>
  <si>
    <t>Вища освiта, енергоефективнiсть та сталий розвиток</t>
  </si>
  <si>
    <t>2201700</t>
  </si>
  <si>
    <t>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t>
  </si>
  <si>
    <t>Будiвництво, ремонт та реконструкцiя закладiв i об'єктiв Мiнiстерства освiти i науки України</t>
  </si>
  <si>
    <t>Виконання робiт iз будiвництва об'єктiв Нацiонального медичного унiверситету iм. О.О. Богомольця</t>
  </si>
  <si>
    <t>Добудова до навчального корпусу НТУ "Київський полiтехнiчний iнститут" для розмiщення Українсько-Японського центру</t>
  </si>
  <si>
    <t>Завершення будiвництва учбового корпусу Шосткинського iнституту Сумського державного унiверситету</t>
  </si>
  <si>
    <t>Нацiональна академiя наук України</t>
  </si>
  <si>
    <t>Наукова i органiзацiйна дiяльнiсть президiї Нацiональної академiї наук України</t>
  </si>
  <si>
    <t>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t>
  </si>
  <si>
    <t>Заходи щодо оптимiзацiї системи нацiональних галузевих академiй наук</t>
  </si>
  <si>
    <t>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t>
  </si>
  <si>
    <t>Здiйснення заходiв щодо пiдтримки науково-дослiдних господарств</t>
  </si>
  <si>
    <t>Пiдвищення квалiфiкацiї з прiоритетних напрямiв науки та пiдготовка до державної атестацiї наукових кадрiв Нацiональної академiї наук України</t>
  </si>
  <si>
    <t>Збереження природно-заповiдного фонду в бiосферному заповiднику "Асканiя-Нова"</t>
  </si>
  <si>
    <t>Здiйснення науково-дослiдницьких та дослiдно-конструкторських робiт Iнститутом проблем безпеки атомних електростанцiй Нацiональної академiї наук України</t>
  </si>
  <si>
    <t>Пiдготовка кадрiв з прiоритетних напрямiв науки вищими навчальними закладами III i IV рiвнiв акредитацiї</t>
  </si>
  <si>
    <t>Державна iнспекцiя навчальних закладiв України</t>
  </si>
  <si>
    <t>Здiйснення державного нагляду за дiяльнiстю навчальних закладiв</t>
  </si>
  <si>
    <t>Нацiональна академiя педагогiчних наук України</t>
  </si>
  <si>
    <t>Наукова i органiзацiйна дiяльнiсть президiї Нацiональної академiї педагогiчних наук України</t>
  </si>
  <si>
    <t>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t>
  </si>
  <si>
    <t>Пiдготовка кадрiв для сфери спорту вищими навчальними закладами III i IV рiвнiв акредитацiї</t>
  </si>
  <si>
    <t>Пiдвищення квалiфiкацiї працiвникiв державних органiв, установ i органiзацiй у справах сiм'ї, молодi та спорту</t>
  </si>
  <si>
    <t>Пiдвищення квалiфiкацiї керiвних кадрiв i спецiалiстiв у сферi освiти закладами пiслядипломної освiти III i IV рiвнiв акредитацiї</t>
  </si>
  <si>
    <t>Фiнансова пiдтримка Спортивного комiтету України</t>
  </si>
  <si>
    <t>Фiнансова пiдтримка паралiмпiйського руху в Українi</t>
  </si>
  <si>
    <t>Здiйснення заходiв з реалiзацiї державної полiтики з питань дiтей та заходiв, спрямованих на подолання дитячої бездоглядностi i безпритульностi</t>
  </si>
  <si>
    <t>Надання державних пiльгових довгострокових кредитiв на пiдготовку кадрiв для сфери спорту вищими навчальними закладами</t>
  </si>
  <si>
    <t>Фiнансова пiдтримка програм i заходiв аерокосмiчного профiлю серед дiтей та молодi</t>
  </si>
  <si>
    <t>Державна пiдтримка молодiжних i дитячих громадських органiзацiй на виконання загальнодержавних програм i заходiв стосовно дiтей, молодi, жiнок, сiм'ї</t>
  </si>
  <si>
    <t>Прикладнi розробки у сферi сiм'ї та молодi, розвитку спорту та методики пiдготовки спортсменiв</t>
  </si>
  <si>
    <t>Здiйснення державними органами централiзованих заходiв по органiзацiї вiдпочинку та оздоровлення дiтей</t>
  </si>
  <si>
    <t>Пiльговий проїзд дiтей вiком вiд 6 до 14 рокiв у залiзничному транспортi</t>
  </si>
  <si>
    <t>Державна пiдтримка дитячих громадських органiзацiй на виконання загальнодержавних програм i заходiв стосовно дiтей</t>
  </si>
  <si>
    <t>Розвиток фiзичної культури, спорту вищих досягнень та резервного спорту</t>
  </si>
  <si>
    <t>Функцiонування музею спортивної слави України</t>
  </si>
  <si>
    <t>Забезпечення пiдготовки спортсменiв вищих категорiй</t>
  </si>
  <si>
    <t>Створення та розвиток матерiально-технiчної бази спорту</t>
  </si>
  <si>
    <t>Прикладнi розробки у сферi розвитку окремих видiв спорту та методики пiдготовки спортсменiв</t>
  </si>
  <si>
    <t>Розвиток авiацiйних видiв спорту</t>
  </si>
  <si>
    <t>Видатки на облаштування спортивних та футбольних майданчикiв</t>
  </si>
  <si>
    <t>Проведення навчально-тренувальних зборiв i змагань з олiмпiйських видiв спорту</t>
  </si>
  <si>
    <t>Проведення заходiв з неолiмпiйських видiв спорту i масових заходiв з фiзичної культури</t>
  </si>
  <si>
    <t>Забезпечення дiяльностi Всеукраїнського центру фiзичного здоров'я населення іСпорт для всiхі</t>
  </si>
  <si>
    <t>Оздоровлення i вiдпочинок дiтей в дитячих оздоровчих таборах та МДЦ "Артек" i ДЦ "Молода Гвардiя"</t>
  </si>
  <si>
    <t>Фiнансова пiдтримка Нацiонального олiмпiйського комiтету України</t>
  </si>
  <si>
    <t>Забезпечення пiдготовки нацiональної збiрної команди України з футболу для участi в чемпiонатi Євро-2012</t>
  </si>
  <si>
    <t>Виготовлення посвiдчень для батькiв та дiтей багатодiтних родин</t>
  </si>
  <si>
    <t>Пiдготовка i участь нацiональних збiрних команд в Юнацьких Олiмпiйських iграх</t>
  </si>
  <si>
    <t>Надання загальної та поглибленої освiти з фiзкультури i спорту загальноосвiтнiми спецiалiзованими школами-iнтернатами</t>
  </si>
  <si>
    <t>Видатки iз Стабiлiзацiйного фонду за напрямом забезпечення житлом громадян та витрати ДIУ</t>
  </si>
  <si>
    <t>Проведення протизсувних робiт з укрiплення схилу, реконструкцiї та реставрацiї адмiнiстративного будинку по вул. Десятиннiй, 14</t>
  </si>
  <si>
    <t>Реконструкцiя стадiону Нацiонального спортивного комплексу "Олiмпiйський"</t>
  </si>
  <si>
    <t>Реконструкцiя та капiтальний ремонт об'єктiв Мiжнародного дитячого центру "Артек" та Українського дитячого центру "Молода гвардiя"</t>
  </si>
  <si>
    <t>Будiвництво стадiону у м. Львовi, необхiдного для проведення Євро-2012</t>
  </si>
  <si>
    <t>Реконструкцiя стадiону комунального пiдприємства "Обласний спортивний комплекс "Металiст" в  м. Харковi</t>
  </si>
  <si>
    <t>Реконструкцiя гуртожиткiв Нацiонального унiверситету фiзичного виховання i спорту для розмiщення вболiвальникiв пiд час проведення Євро-2012</t>
  </si>
  <si>
    <t>Придбання сучасного аналiтичного обладнання для лабораторiї Нацiонального антидопiнгового центру України в рамках пiдготовки до Євро-2012</t>
  </si>
  <si>
    <t>Нацiональна академiя медичних наук України</t>
  </si>
  <si>
    <t>Фундаментальнi дослiдження у сферi природничих i технiчних, гуманiтарних i суспiльних наук</t>
  </si>
  <si>
    <t>Проведення з'їздiв, симпозiумiв, конференцiй i семiнарiв Київським нацiональним унiверситетом iменi Тараса Шевченка</t>
  </si>
  <si>
    <t>Нацiональна академiя правових наук України</t>
  </si>
  <si>
    <t>Нацiональна академiя аграрних наук України</t>
  </si>
  <si>
    <t>Мiнiстерство освiти i науки України (загальнодержавнi витрати)</t>
  </si>
  <si>
    <t>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t>
  </si>
  <si>
    <t>Субвенцiя з державного бюджету мiсцевим бюджетам на придбання шкiльних автобусiв для перевезення дiтей, що проживають у сiльськiй мiсцевостi</t>
  </si>
  <si>
    <t>Субвенцiя з державного бюджету мiсцевим бюджетам на реалiзацiю державної цiльової соцiальної програми "Школа майбутнього"</t>
  </si>
  <si>
    <t>Субвенцiя з державного бюджету мiсцевим бюджетам на комп'ютеризацiю та iнформатизацiю загальноосвiтнiх навчальних закладiв районiв</t>
  </si>
  <si>
    <t>Субвенцiя з державного бюджету обласному бюджету Київської областi на проведення експерименту за принципом "грошi ходять за дитиною"</t>
  </si>
  <si>
    <t>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t>
  </si>
  <si>
    <t>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t>
  </si>
  <si>
    <t>Субвенцiя з державного бюджету обласному бюджету Одеської областi на реконструкцiю з розширенням палацу спорту в мiстi Одесi</t>
  </si>
  <si>
    <t>Субвенцiя з державного бюджету мiсцевим бюджетам на забезпечення харчуванням (снiданками) учнiв 5-11 класiв загальноосвiтнiх навчальних закладiв</t>
  </si>
  <si>
    <t>Субвенцiя на пiдготовку робiтничих кадрiв з державного бюджету мiсцевим бюджетам</t>
  </si>
  <si>
    <t>Освiтня субвенцiя з державного бюджету мiсцевим бюджетам</t>
  </si>
  <si>
    <t>Субвенцiя на пiдготовку кадрiв у вищих навчальних закладах I-II рiвнiв акредитацiї з державного бюджету мiсцевим бюджетам</t>
  </si>
  <si>
    <t>Мiнiстерство охорони здоров'я України</t>
  </si>
  <si>
    <t>Апарат Мiнiстерства охорони здоров'я України</t>
  </si>
  <si>
    <t>Керiвництво та управлiння у сферi охорони здоров'я</t>
  </si>
  <si>
    <t>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t>
  </si>
  <si>
    <t>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t>
  </si>
  <si>
    <t>2301040</t>
  </si>
  <si>
    <t>Проведення епідеміологічного нагляду (спостереження), діяльність лабораторних підрозділів Центру громадського здоров'я та заходи боротьби з епідеміями</t>
  </si>
  <si>
    <t>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t>
  </si>
  <si>
    <t>Фiнансова пiдтримка розвитку iнфраструктури наукової дiяльностi у сферi профiлактичної та клiнiчної медицини</t>
  </si>
  <si>
    <t>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t>
  </si>
  <si>
    <t>Пiдвищення квалiфiкацiї медичних та фармацевтичних кадрiв  та пiдготовка наукових i науково-педагогiчних кадрiв у сферi охорони здоров'я</t>
  </si>
  <si>
    <t>Методичне забезпечення дiяльностi медичних (фармацевтичних) вищих навчальних закладiв та закладiв пiслядипломної освiти</t>
  </si>
  <si>
    <t>Стацiонарне медичне обслуговування  працiвникiв водного транспорту та нафтопереробної промисловостi</t>
  </si>
  <si>
    <t>Спецiалiзована та високоспецiалiзована медична допомога, що надається загальнодержавними закладами охорони здоров'я</t>
  </si>
  <si>
    <t>Пiдготовка медичних i фармацевтичних кадрiв вищими навчальними закладами I i II рiвнiв акредитацiї</t>
  </si>
  <si>
    <t>Стипендiї Президента України для видатних дiячiв галузi охорони здоров'я</t>
  </si>
  <si>
    <t>Централiзована закупiвля матерiально-технiчних засобiв для забезпечення надання медичних послуг у мiстах проведення Євро - 2012</t>
  </si>
  <si>
    <t>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t>
  </si>
  <si>
    <t>Створення центрiв позитронно-емiсiйної томографiї та придбання ПЕТ-КТ сканерiв</t>
  </si>
  <si>
    <t>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t>
  </si>
  <si>
    <t>Санаторне лiкування хворих на туберкульоз та дiтей i пiдлiткiв з соматичними захворюваннями</t>
  </si>
  <si>
    <t>Створення оперативно-диспетчерських служб з використанням сучасних GPS-технологiй</t>
  </si>
  <si>
    <t>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t>
  </si>
  <si>
    <t>Придбання медикаментiв для забезпечення дiтей, хворих на рiдкiснi захворювання</t>
  </si>
  <si>
    <t>Надання послуг у стоматологiчних полiклiнiках вищих навчальних медичних закладiв та iнших загальнодержавних стоматологiчних закладах</t>
  </si>
  <si>
    <t>Державний санiтарно-епiдемiологiчний нагляд, дезiнфекцiйнi заходи та заходи по боротьбi з епiдемiями</t>
  </si>
  <si>
    <t>Заходи по боротьбi з епiдемiями</t>
  </si>
  <si>
    <t>Програми i централiзованi заходи з iмунопрофiлактики</t>
  </si>
  <si>
    <t>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t>
  </si>
  <si>
    <t>Централiзована закупiвля рентгенологiчного, дiагностичного та iншого обладнання для закладiв охорони здоров'я</t>
  </si>
  <si>
    <t>Централiзованi заходи з трансплантацiї органiв та тканин</t>
  </si>
  <si>
    <t>Проведення державним пiдприємством "Укрвакцина" розрахункiв за надання послуг у галузi права щодо повернення бюджетних коштiв</t>
  </si>
  <si>
    <t>Державний контроль за якiстю лiкарських засобiв</t>
  </si>
  <si>
    <t>Органiзацiя i регулювання дiяльностi установ та окремi заходи у системi охорони здоров'я</t>
  </si>
  <si>
    <t>Лiкування громадян України за кордоном</t>
  </si>
  <si>
    <t>Забезпечення медичних заходiв по боротьбi з туберкульозом, профiлактики та лiкування СНIДу, лiкування онкологiчних хворих</t>
  </si>
  <si>
    <t>Розвиток служби екстреної медичної допомоги (придбання медичного автотранспорту) для закладiв охорони здоровія України</t>
  </si>
  <si>
    <t>Забезпечення постраждалих учасникiв антитерористичної операцiї санаторно-курортним лiкуванням</t>
  </si>
  <si>
    <t>Забезпечення медичних заходiв окремих державних програм та комплексних заходiв програмного характеру</t>
  </si>
  <si>
    <t>Функцiонування Нацiональної наукової медичної бiблiотеки, збереження та популяризацiя iсторiї медицини</t>
  </si>
  <si>
    <t>Збереження та популяризацiя iсторiї медицини</t>
  </si>
  <si>
    <t>Забезпечення окремих централiзованих заходiв з лiкування цукрового дiабету</t>
  </si>
  <si>
    <t>Медичне обслуговування працiвникiв та пасажирiв залiзничного транспорту</t>
  </si>
  <si>
    <t>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t>
  </si>
  <si>
    <t>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t>
  </si>
  <si>
    <t>Компенсацiя населенню додаткових витрат, повіязаних з пiдвищенням ставки податку на додану вартiсть на лiкарськi засоби</t>
  </si>
  <si>
    <t>Заходи iз реабiлiтацiї хворих на дитячий церебральний паралiч у Мiжнароднiй клiнiцi вiдновного лiкування</t>
  </si>
  <si>
    <t>Фiнансова пiдтримка служб Товариства Червоного Хреста України та внесок до Мiжнародної федерацiї Товариств Червоного Хреста та Червоного Пiвмiсяця</t>
  </si>
  <si>
    <t>Надання державних пiльгових довгострокових кредитiв на пiдготовку медичних та фармацевтичних кадрiв вищими навчальними закладами</t>
  </si>
  <si>
    <t>Заходи iз запобiгання поширенню та лiкування грипу типу А/Н1N1/Калiфорнiя/04/09 i гострих респiраторних захворювань</t>
  </si>
  <si>
    <t>Заходи iз проектування, реконструкцiї та капiтального ремонту закладiв охорони здоров'я в мiстах проведення  Євро - 2012</t>
  </si>
  <si>
    <t>Заходи з подолання епiдемiї туберкульозу та СНIДу</t>
  </si>
  <si>
    <t>Полiпшення охорони здоров`я на службi у людей</t>
  </si>
  <si>
    <t>Заходи щодо створення державної клiнiки високих медичних технологiй у Запорiзькiй областi</t>
  </si>
  <si>
    <t>Будiвництво сучасного лiкувально-дiагностичного комплексу Нацiональної дитячої спецiалiзованої лiкарнi іОхматдиті</t>
  </si>
  <si>
    <t>Будiвництво сучасного лiкувально-дiагностичного комплексу Нацiональної дитячої спецiалiзованої лiкарнi "Охматдит"</t>
  </si>
  <si>
    <t>Завершення реконструкцiї харчоблоку Українського державного медико-соцiального центру ветеранiв вiйни с.Циблi</t>
  </si>
  <si>
    <t>Реконструкцiя i розширення Нацiонального iнституту раку</t>
  </si>
  <si>
    <t>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t>
  </si>
  <si>
    <t>Будiвництво клiнiк медичних навчальних закладiв III - IV рiвнiв акредитацiї</t>
  </si>
  <si>
    <t>Добудова лiкувального корпусу державного закладу "Прикарпатський центр репродукцiї людини" (м. Iвано-Франкiвськ)</t>
  </si>
  <si>
    <t>Реконструкцiя та капiтальний ремонт навчальних корпусiв i гуртожиткiв Донецького нацiонального медичного унiверситету iм. М.Горького</t>
  </si>
  <si>
    <t>Державна служба України з лiкарських засобiв</t>
  </si>
  <si>
    <t>Керiвництво та управлiння у сферi лiкарських засобiв</t>
  </si>
  <si>
    <t>Заходи по боротьбi з виробництвом та розповсюдженням фальсифiкованих та субстандартних лiкарських засобiв</t>
  </si>
  <si>
    <t>Створення державної iнформацiйно-аналiтичної системи контролю за лiкарськими засобами i медичною продукцiєю</t>
  </si>
  <si>
    <t>Керiвництво та управлiння у сферi контролю за наркотиками</t>
  </si>
  <si>
    <t>Державна санiтарно-епiдемiологiчна служба України</t>
  </si>
  <si>
    <t>Керiвництво та управлiння у сферi санiтарно-епiдемiологiчної служби</t>
  </si>
  <si>
    <t>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t>
  </si>
  <si>
    <t>Державна служба України з питань протидiї ВIЛ-iнфекцiї/СНIДу та iнших соцiально небезпечних захворювань</t>
  </si>
  <si>
    <t>Керiвництво та управлiння у сферi протидiї ВIЛ-iнфекцiї/СНIДу та iнших соцiально небезпечних захворювань</t>
  </si>
  <si>
    <t>Удосконалення заходiв протидii ВIЛ-iнфекцiї/СНIДу та iнших соцiально-небезпечних захворювань в Українi</t>
  </si>
  <si>
    <t>Наукова i органiзацiйна дiяльнiсть президiї Нацiональної академiї медичних наук України</t>
  </si>
  <si>
    <t>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t>
  </si>
  <si>
    <t>Реалiзацiя державних iнвестицiйних проектiв Нацiональної академiї медичних наук України</t>
  </si>
  <si>
    <t>2307000</t>
  </si>
  <si>
    <t>Державна служба з лікарських засобів та контролю за наркотиками</t>
  </si>
  <si>
    <t>2307010</t>
  </si>
  <si>
    <t>Керівництво та управління у сфері лікарських засобів та контролю за наркотиками</t>
  </si>
  <si>
    <t>Мiнiстерство охорони здоров'я України (загальнодержавнi витрати)</t>
  </si>
  <si>
    <t>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t>
  </si>
  <si>
    <t>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t>
  </si>
  <si>
    <t>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t>
  </si>
  <si>
    <t>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t>
  </si>
  <si>
    <t>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t>
  </si>
  <si>
    <t>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t>
  </si>
  <si>
    <t>Субвенцiя з державного бюджету мiському бюджету м. Києва на капiтальний ремонт Київського мiського центру репродуктивної та перинатальної медицини</t>
  </si>
  <si>
    <t>Субвенцiя з державного бюджету обласному бюджету Чернiвецької областi на придбання обладнання для закладiв охорони здоров'я Чернiвецької областi</t>
  </si>
  <si>
    <t>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t>
  </si>
  <si>
    <t>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t>
  </si>
  <si>
    <t>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t>
  </si>
  <si>
    <t>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t>
  </si>
  <si>
    <t>Субвенцiя з державного бюджету обласному бюджету Кiровоградської областi на придбання високовартiсного медичного обладнання</t>
  </si>
  <si>
    <t>Субвенцiя з державного бюджету обласному бюджету Волинської областi на закупiвлю рентген-дiагностичного обладнання, в тому числi ангiографу</t>
  </si>
  <si>
    <t>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t>
  </si>
  <si>
    <t>Субвенцiя з державного бюджету обласному бюджету Одеської областi на закупiвлю рентген-дiагностичного та iншого медичного обладнання</t>
  </si>
  <si>
    <t>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t>
  </si>
  <si>
    <t>Субвенцiя з державного бюджету мiсцевим бюджетам на придбання витратних матерiалiв та медичного обладнання для закладiв охорони здоров'я</t>
  </si>
  <si>
    <t>Субвенцiя з державного бюджету мiсцевим бюджетам на полiпшення умов оплати працi медичних працiвникiв, якi надають медичну допомогу хворим на туберкульоз</t>
  </si>
  <si>
    <t>Субвенцiя з державного бюджету мiському бюджету мiста Донецька на придбання сучасного медичного обладнання для закладiв охорони здоров'я</t>
  </si>
  <si>
    <t>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t>
  </si>
  <si>
    <t>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t>
  </si>
  <si>
    <t>Субвенцiя з державного бюджету обласному бюджету Київської областi на придбання медичного обладнання для Київської обласної клiнiчної лiкарнi</t>
  </si>
  <si>
    <t>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t>
  </si>
  <si>
    <t>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t>
  </si>
  <si>
    <t>Субвенцiя з державного бюджету мiсцевим бюджетам на придбання медикаментiв та виробiв медичного призначення для забезпечення швидкої медичної допомоги</t>
  </si>
  <si>
    <t>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t>
  </si>
  <si>
    <t>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t>
  </si>
  <si>
    <t>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t>
  </si>
  <si>
    <t>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t>
  </si>
  <si>
    <t>Субвенцiя з державного бюджету мiсцевим бюджетам на часткове вiдшкодування вартостi лiкарських засобiв для лiкування осiб з гiпертонiчною хворобою</t>
  </si>
  <si>
    <t>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t>
  </si>
  <si>
    <t>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t>
  </si>
  <si>
    <t>Субвенцiя з державного бюджету мiсцевим бюджетам на придбання медичного обладнання та  автотранспорту для закладiв охорони здоров'я </t>
  </si>
  <si>
    <t>Медична субвенцiя з державного бюджету мiсцевим бюджетам</t>
  </si>
  <si>
    <t>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t>
  </si>
  <si>
    <t>Субвенцiя з державного бюджету обласному бюджету Львiвської областi на завершення реконструкцiї Львiвського обласного перинатального центру</t>
  </si>
  <si>
    <t>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t>
  </si>
  <si>
    <t>Мiнiстерство екологiї та природних ресурсiв України</t>
  </si>
  <si>
    <t>Апарат Мiнiстерства екологiї та природних ресурсiв України</t>
  </si>
  <si>
    <t>Загальне керiвництво та управлiння у сферi екологiї та природних ресурсiв</t>
  </si>
  <si>
    <t>Управлiння та контроль у сферi охорони навколишнього природного середовища на регiональному рiвнi</t>
  </si>
  <si>
    <t>Розробка та впровадження комплексної iнформацiйної системи Мiнiстерства екологiї та природних ресурсiв України</t>
  </si>
  <si>
    <t>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t>
  </si>
  <si>
    <t>Пiдвищення квалiфiкацiї та перепiдготовка у сферi екологiї та природних ресурсiв, пiдготовка наукових та науково-педагогiчних кадрiв</t>
  </si>
  <si>
    <t>Збереження природно-заповiдного фонду</t>
  </si>
  <si>
    <t>Монiторинг навколишнього природного середовища та забезпечення державного контролю за додержанням вимог природоохоронного законодавства</t>
  </si>
  <si>
    <t>Очистка стiчних вод</t>
  </si>
  <si>
    <t>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t>
  </si>
  <si>
    <t>Поводження з вiдходами та небезпечними хiмiчними речовинами</t>
  </si>
  <si>
    <t>Формування нацiональної екологiчної мережi</t>
  </si>
  <si>
    <t>Здiйснення природоохоронних заходiв</t>
  </si>
  <si>
    <t>Здiйснення природоохоронних заходiв, направлених на упередження та лiквiдацiю наслiдкiв негативних природних явищ</t>
  </si>
  <si>
    <t>Пiдвищення якостi атмосферного повiтря</t>
  </si>
  <si>
    <t>Фiнансова пiдтримка природоохоронної дiяльностi, у тому числi через механiзм здешевлення кредитiв комерцiйних банкiв</t>
  </si>
  <si>
    <t>Заходи щодо очистки стiчних вод в мiстi Одесi</t>
  </si>
  <si>
    <t>Загальнодержавнi топографо-геодезичнi та картографiчнi роботи, демаркацiя та делiмiтацiя державного кордону</t>
  </si>
  <si>
    <t>Демаркацiя та делiмiтацiя державного кордону</t>
  </si>
  <si>
    <t>Керiвництво та управлiння у сферi геодезiї, картографiї та кадастру</t>
  </si>
  <si>
    <t>Фiнансове забезпечення цiльових проектiв екологiчної модернiзацiї пiдприємств</t>
  </si>
  <si>
    <t>Компенсацiя витрат, пов'язаних з утилiзацiєю транспортних засобiв</t>
  </si>
  <si>
    <t>Здiйснення заходiв щодо реалiзацiї прiоритетiв розвитку сфери охорони навколишнього природного середовища</t>
  </si>
  <si>
    <t>Внески України до бюджетiв Рамкової конвенцiї ООН про змiну клiмату, Кiотського протоколу та Мiжнародного журналу транзакцiй</t>
  </si>
  <si>
    <t>Забезпечення дiяльностi Нацiонального центру облiку викидiв парникових газiв</t>
  </si>
  <si>
    <t>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t>
  </si>
  <si>
    <t>Державне агентство екологiчних iнвестицiй України</t>
  </si>
  <si>
    <t>Керiвництво та управлiння у сферi екологiчних iнвестицiй</t>
  </si>
  <si>
    <t>Державна служба геологiї та надр України</t>
  </si>
  <si>
    <t>Керiвництво та управлiння у сферi геологiчного вивчення та використання надр</t>
  </si>
  <si>
    <t>Розвиток мiнерально-сировинної бази</t>
  </si>
  <si>
    <t>Геолого-екологiчнi дослiдження та заходи</t>
  </si>
  <si>
    <t>Державна екологiчна iнспекцiя України</t>
  </si>
  <si>
    <t>Керiвництво та управлiння у сферi екологiчного контролю</t>
  </si>
  <si>
    <t>Змiцнення матерiально-технiчної бази i методологiчне забезпечення Державної екологiчної iнспекцiї України та її територiальних органiв</t>
  </si>
  <si>
    <t>Нацiональна комiсiя з радiацiйного захисту населення України</t>
  </si>
  <si>
    <t>Керiвництво та управлiння у сферi радiацiйного захисту населення</t>
  </si>
  <si>
    <t>Державне агентство водних ресурсiв України</t>
  </si>
  <si>
    <t>Керiвництво та управлiння у сферi водного господарства</t>
  </si>
  <si>
    <t>Прикладнi науковi та науково-технiчнi розробки, виконання робiт за державним замовленням у сферi розвитку водного господарства</t>
  </si>
  <si>
    <t>Розробки найважливiших новiтнiх технологiй у сферi екологiчного оздоровлення водних ресурсiв</t>
  </si>
  <si>
    <t>Пiдвищення квалiфiкацiї кадрiв у сферi водного господарства</t>
  </si>
  <si>
    <t>Експлуатацiя державного водогосподарського комплексу та управлiння водними ресурсами</t>
  </si>
  <si>
    <t>Ведення державного монiторингу поверхневих вод, водного кадастру, паспортизацiя, управлiння водними ресурсами</t>
  </si>
  <si>
    <t>Захист вiд шкiдливої дiї вод сiльських населених пунктiв та сiльськогосподарських угiдь, в тому числi в басейнi р. Тиса у Закарпатськiй областi</t>
  </si>
  <si>
    <t>Комплексний протипаводковий захист в басейнi р. Тиса у Закарпатськiй областi</t>
  </si>
  <si>
    <t>Першочергове забезпечення населених пунктiв централiзованим водопостачанням</t>
  </si>
  <si>
    <t>Комплексний протипаводковий захист Прикарпатського регiону</t>
  </si>
  <si>
    <t>Розвиток та полiпшення екологiчного стану зрошуваних та осушених угiдь</t>
  </si>
  <si>
    <t>Виконання боргових зобов'язань за кредитом, залученим ДП "Львiвська обласна дирекцiя з протипаводкового захисту" пiд державну гарантiю</t>
  </si>
  <si>
    <t>Здiйснення заходiв iз заповнення водою водосховищ та iнших водних об'єктiв  Автономної Республiки Крим</t>
  </si>
  <si>
    <t>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t>
  </si>
  <si>
    <t>Здiйснення заходiв щодо запобiгання можливому затопленню територiй внаслiдок льодоходу та повенi</t>
  </si>
  <si>
    <t>Реконструкцiя гiдротехнiчних споруд захисних масивiв днiпровських водосховищ</t>
  </si>
  <si>
    <t>Державне агентство України з управлiння зоною вiдчуження</t>
  </si>
  <si>
    <t>Керiвництво та управлiння дiяльнiстю у зонi вiдчуження</t>
  </si>
  <si>
    <t>Радiологiчний захист населення та екологiчне оздоровлення територiї, що зазнала радiоактивного забруднення</t>
  </si>
  <si>
    <t>Збереження етнокультурної спадщини регiонiв, постраждалих вiд наслiдкiв Чорнобильської катастрофи</t>
  </si>
  <si>
    <t>Виконання робiт у сферi поводження з радiоактивними вiдходами неядерного циклу, будiвництво комплексу "Вектор" та експлуатацiя його об'єктiв</t>
  </si>
  <si>
    <t>Пiдтримка екологiчно безпечного стану у зонах вiдчуження i безумовного (обов'язкового) вiдселення</t>
  </si>
  <si>
    <t>Пiдтримка у безпечному станi енергоблокiв та об'єкта "Укриття" та заходи щодо пiдготовки до зняття з експлуатацiї Чорнобильської АЕС</t>
  </si>
  <si>
    <t>Реалiзацiя державних iнвестицiйних проектiв закриття сховищ ПЗРВ іIII черга ЧАЕСі та консервацiя сховища N29 ПЗРВ іБурякiвкаі</t>
  </si>
  <si>
    <t>Мiнiстерство соцiальної полiтики України</t>
  </si>
  <si>
    <t>Апарат Мiнiстерства соцiальної полiтики України</t>
  </si>
  <si>
    <t>Керiвництво та управлiння у сферi соцiальної полiтики</t>
  </si>
  <si>
    <t>Прикладнi науковi та науково-технiчнi розробки, пiдготовка наукових кадрiв у сферi соцiальної полiтики</t>
  </si>
  <si>
    <t>Пiдготовка кадрiв для галузi соцiального захисту вищими навчальними закладами I i II рiвнiв акредитацiї</t>
  </si>
  <si>
    <t>Пiдвищення квалiфiкацiї працiвникiв органiв соцiального захисту</t>
  </si>
  <si>
    <t>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t>
  </si>
  <si>
    <t>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t>
  </si>
  <si>
    <t>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t>
  </si>
  <si>
    <t>Фiнансова пiдтримка заходiв iз соцiального захисту дiтей</t>
  </si>
  <si>
    <t>Розселення та облаштування депортованих кримських татар та осiб iнших нацiональностей, якi були  депортованi з територiї України</t>
  </si>
  <si>
    <t>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t>
  </si>
  <si>
    <t>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t>
  </si>
  <si>
    <t>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t>
  </si>
  <si>
    <t>Довiчнi державнi стипендiї</t>
  </si>
  <si>
    <t>Розробка нових видiв протезно-ортопедичних виробiв та обслуговування iнвалiдiв у стацiонарах при протезних пiдприємствах</t>
  </si>
  <si>
    <t>Соцiальний захист працiвникiв, що  вивiльняються у зв'язку з виведенням з експлуатацiї Чорнобильської АЕС</t>
  </si>
  <si>
    <t>Соцiальний захист громадян, якi постраждали внаслiдок Чорнобильської катастрофи</t>
  </si>
  <si>
    <t>Компенсацiя сiм'ям з дiтьми та видатки на безплатне харчування дiтей, якi постраждали внаслiдок Чорнобильської катастрофи</t>
  </si>
  <si>
    <t>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t>
  </si>
  <si>
    <t>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t>
  </si>
  <si>
    <t>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t>
  </si>
  <si>
    <t>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t>
  </si>
  <si>
    <t>Допомога по тимчасовiй непрацездатностi громадянам, якi постраждали внаслiдок Чорнобильської катастрофи</t>
  </si>
  <si>
    <t>Забезпечення житлом громадян, якi постраждали внаслiдок Чорнобильської катастрофи</t>
  </si>
  <si>
    <t>Обслуговування банкiвських позик, наданих на пiльгових умовах до 1999 року громадянам, якi постраждали внаслiдок Чорнобильської катастрофи</t>
  </si>
  <si>
    <t>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t>
  </si>
  <si>
    <t>Оздоровлення громадян, якi постраждали внаслiдок Чорнобильської катастрофи</t>
  </si>
  <si>
    <t>Впровадження iнновацiйних технологiй у виробництвi технiчних засобiв реабiлiтацiї iнвалiдiв</t>
  </si>
  <si>
    <t>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t>
  </si>
  <si>
    <t>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t>
  </si>
  <si>
    <t>Реєстрацiя державною службою зайнятостi трудових договорiв, укладених мiж працiвниками та фiзичними особами</t>
  </si>
  <si>
    <t>Надання роботодавцям компенсацiї для забезпечення молодi першим робочим мiсцем</t>
  </si>
  <si>
    <t>Одноразова виплата жiнкам, яким присвоєно почесне звання України "Мати-героїня"</t>
  </si>
  <si>
    <t>Реалiзацiя державної полiтики з питань сiм'ї та дiтей</t>
  </si>
  <si>
    <t>Оздоровлення i вiдпочинок дiтей, якi потребують особливої уваги та пiдтримки, в дитячих оздоровчих таборах МДЦ "Артек" i ДЦ "Молода Гвардiя"</t>
  </si>
  <si>
    <t>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t>
  </si>
  <si>
    <t>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t>
  </si>
  <si>
    <t>Пiдготовка кадрiв для галузi соцiального захисту вищими навчальними закладами III - IV рiвнiв акредитацiї</t>
  </si>
  <si>
    <t>Виплата матерiальної допомоги вiйськовослужбовцям, звiльненим з  вiйськової строкової служби</t>
  </si>
  <si>
    <t>Придбання (будiвництво) житла для iнвалiдiв-слiпих та iнвалiдiв глухих</t>
  </si>
  <si>
    <t>Компенсацiя роботодавцю частини фактичних витрат, повіязаних зi сплатою єдиного внеску на загальнообовіязкове державне соцiальне страхування</t>
  </si>
  <si>
    <t>Розробка та впровадження моделей соцiального iнвестування</t>
  </si>
  <si>
    <t>Пiдвищення  ефективностi  управлiння реформою системи соцiального захисту</t>
  </si>
  <si>
    <t>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t>
  </si>
  <si>
    <t>Модернiзацiя системи соцiальної пiдтримки населення України</t>
  </si>
  <si>
    <t>2501710</t>
  </si>
  <si>
    <t>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t>
  </si>
  <si>
    <t>2501720</t>
  </si>
  <si>
    <t>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t>
  </si>
  <si>
    <t>2501730</t>
  </si>
  <si>
    <t>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t>
  </si>
  <si>
    <t>2501740</t>
  </si>
  <si>
    <t>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t>
  </si>
  <si>
    <t>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t>
  </si>
  <si>
    <t>Надання пiльг та житлових субсидiй населенню на придбання твердого та рiдкого пiчного побутового палива i скрапленого газу</t>
  </si>
  <si>
    <t>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t>
  </si>
  <si>
    <t>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t>
  </si>
  <si>
    <t>Державна служба з питань працi</t>
  </si>
  <si>
    <t>Керiвництво та управлiння у сферi промислової безпеки, охорони та гiгiєни працi, нагляду за додержанням законодавства про працю</t>
  </si>
  <si>
    <t>Державна iнспекцiя України з питань працi</t>
  </si>
  <si>
    <t>Керiвництво та управлiння у сферi нагляду за додержанням законодавства про працю</t>
  </si>
  <si>
    <t>Державна служба України у справах ветеранiв вiйни та учасникiв антитерористичної операцiї</t>
  </si>
  <si>
    <t>Керiвництво та управлiння у сферi соцiального захисту ветеранiв вiйни та учасникiв антитерористичної операцiї</t>
  </si>
  <si>
    <t>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t>
  </si>
  <si>
    <t>Забезпечення житлом воїнiв-iнтернацiоналiстiв</t>
  </si>
  <si>
    <t>Здiйснення заходiв щодо надання соцiальної та психологiчної допомоги центрами соцiально-психологiчної реабiлiтацiї населення</t>
  </si>
  <si>
    <t>Встановлення телефонiв iнвалiдам I i II груп</t>
  </si>
  <si>
    <t>Компенсацiйнi виплати iнвалiдам на бензин, ремонт, техобслуговування автотранспорту та транспортне обслуговування</t>
  </si>
  <si>
    <t>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t>
  </si>
  <si>
    <t>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t>
  </si>
  <si>
    <t>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t>
  </si>
  <si>
    <t>Заходи з соцiальної та професiйної адаптацiї учасникiв антитерористичної операцiї (крiм вiйськовослужбовцiв, звiльнених у запас або у вiдставку)</t>
  </si>
  <si>
    <t>Будiвництво (придбання) житла для iнвалiдiв по зору i слуху</t>
  </si>
  <si>
    <t>Пенсiйний фонд України</t>
  </si>
  <si>
    <t>Дотацiя на виплату пенсiй, надбавок та пiдвищень до пенсiй, призначених за рiзними пенсiйними програмами</t>
  </si>
  <si>
    <t>Дотацiя Пенсiйному фонду України на пенсiйне забезпечення вiйськовослужбовцiв, осiб начальницького i рядового складу та суддiв у вiдставцi</t>
  </si>
  <si>
    <t>Покриття дефiциту коштiв Пенсiйного фонду України для виплати пенсiй</t>
  </si>
  <si>
    <t>Допомога пенсiонерам на придбання лiкiв</t>
  </si>
  <si>
    <t>Пенсiйне забезпечення працiвникiв, зайнятих повний робочий день на пiдземних роботах, та членiв їх сiмей</t>
  </si>
  <si>
    <t>Фiнансове забезпечення виплати пенсiй, надбавок та пiдвищень до пенсiй, призначених за пенсiйними програмами, та дефiциту коштiв Пенсiйного фонду</t>
  </si>
  <si>
    <t>Фонд соцiального захисту iнвалiдiв</t>
  </si>
  <si>
    <t>Фiнансова пiдтримка громадських органiзацiй iнвалiдiв</t>
  </si>
  <si>
    <t>Заходи iз соцiальної, трудової та професiйної реабiлiтацiї iнвалiдiв</t>
  </si>
  <si>
    <t>Забезпечення дiяльностi Фонду соцiального захисту iнвалiдiв</t>
  </si>
  <si>
    <t>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t>
  </si>
  <si>
    <t>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t>
  </si>
  <si>
    <t>Забезпечення окремих категорiй населення України технiчними та iншими засобами реабiлiтацiї</t>
  </si>
  <si>
    <t>Реабiлiтацiя дiтей-iнвалiдiв</t>
  </si>
  <si>
    <t>Керiвництво та управлiння у сферi гiрничого нагляду та промислової безпеки</t>
  </si>
  <si>
    <t>Мiнiстерство соцiальної полiтики України (загальнодержавнi витрати)</t>
  </si>
  <si>
    <t>Субвенцiя з державного бюджету бюджету м. Києва на капiтальний ремонт третього корпусу центру захисту дiтей "Нашi дiти"</t>
  </si>
  <si>
    <t>Видатки для забезпечення доплат до заробiтної плати працiвникам бюджетної сфери до рiвня прожиткового мiнiмуму для працездатних осiб</t>
  </si>
  <si>
    <t>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t>
  </si>
  <si>
    <t>Субвенцiя з державного бюджету обласному бюджету Луганської областi на капiтальний ремонт управлiння соцiального захисту населення</t>
  </si>
  <si>
    <t>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t>
  </si>
  <si>
    <t>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t>
  </si>
  <si>
    <t>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t>
  </si>
  <si>
    <t>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t>
  </si>
  <si>
    <t>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t>
  </si>
  <si>
    <t>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t>
  </si>
  <si>
    <t>Мiнiстерство з питань житлово-комунального господарства України</t>
  </si>
  <si>
    <t>Апарат Мiнiстерства з питань житлово-комунального господарства України</t>
  </si>
  <si>
    <t>Керiвництво та управлiння у сферi житлово-комунального господарства</t>
  </si>
  <si>
    <t>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t>
  </si>
  <si>
    <t>Науковi розробки iз нормування та стандартизацiї у сферi житлової полiтики</t>
  </si>
  <si>
    <t>Реклама та iнформування громадськостi щодо створення та дiяльностi об'єднань спiввласникiв багатоквартирних будинкiв</t>
  </si>
  <si>
    <t>Нагородження переможцiв всеукраїнського конкурсу "Населений пункт найкращого благоустрою i пiдтримки громадського порядку" за 2009 рiк</t>
  </si>
  <si>
    <t>Розробка схем та проектних рiшень масового застосування</t>
  </si>
  <si>
    <t>Лiквiдацiя наслiдкiв пiдтоплення територiй в мiстах i селищах України</t>
  </si>
  <si>
    <t>Загальнодержавна програма реформування житлово-комунального господарства в т. ч. на здешевлення кредитiв для виконання цiєї програми</t>
  </si>
  <si>
    <t>Пiдготовка фахiвцiв для житлово-комунального господарства</t>
  </si>
  <si>
    <t>Вiдшкодування вiдсоткової ставки по кредитах, спрямованих на реалiзацiю проектiв з енергозбереження в житлово-комунальному господарствi</t>
  </si>
  <si>
    <t>Реалiзацiя iнвестицiйних та iнновацiйних проектiв з енергозбереження в житлово-комунальному господарствi</t>
  </si>
  <si>
    <t>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t>
  </si>
  <si>
    <t>Реалiзацiя iнвестицiйних (пiлотних) проектiв у сферi житлово-комунального господарства</t>
  </si>
  <si>
    <t>Реконструкцiя централiзованих систем водопостачання i водовiдведення з використанням енергоощадного обладнання та технологiй</t>
  </si>
  <si>
    <t>Будiвництво другої нитки Головного мiського каналiзацiйного колектора в м. Києвi в рамках пiдготовки до Євро-2012</t>
  </si>
  <si>
    <t>Державна архiтектурно-будiвельна iнспекцiя</t>
  </si>
  <si>
    <t>Мiнiстерство з питань житлово-комунального господарства України (загальнодержавнi витрати)</t>
  </si>
  <si>
    <t>Субвенцiя з державного бюджету мiсцевим бюджетам на придбання вагонiв для комунального електротранспорту (тролейбусiв i трамваїв)</t>
  </si>
  <si>
    <t>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t>
  </si>
  <si>
    <t>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t>
  </si>
  <si>
    <t>Субвенцiя з державного бюджету мiському бюджету м. Алчевськ на соцiально-економiчний розвиток</t>
  </si>
  <si>
    <t>Мiнiстерство регiонального розвитку, будiвництва та житлово-комунального господарства України</t>
  </si>
  <si>
    <t>Апарат Мiнiстерства регiонального розвитку, будiвництва та житлово-комунального господарства України</t>
  </si>
  <si>
    <t>Керiвництво та управлiння у сферi регiонального розвитку, будiвництва та житлово-комунального господарства</t>
  </si>
  <si>
    <t>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t>
  </si>
  <si>
    <t>Науковi розробки iз нормування та стандартизацiї у сферi будiвництва та житлової полiтики</t>
  </si>
  <si>
    <t>Заходи з реалiзацiї Загальнодержавної цiльової програми "Питна вода України" та реконструкцiя та будiвництво систем централiзованого водовiдведення</t>
  </si>
  <si>
    <t>Вiдзначення Державною премiєю у сферi архiтектури та фiнансова пiдтримка творчих спiлок</t>
  </si>
  <si>
    <t>Функцiонування Державної науково-технiчної бiблiотеки</t>
  </si>
  <si>
    <t>Збереження архiтектурної спадщини в заповiдниках</t>
  </si>
  <si>
    <t>Паспортизацiя, iнвентаризацiя та реставрацiя пам'яток архiтектури</t>
  </si>
  <si>
    <t>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t>
  </si>
  <si>
    <t>Пiдготовка фахiвцiв для органiв мiсцевого самоврядування</t>
  </si>
  <si>
    <t>Реалiзацiя пiлотних проектiв у сферi житлово-комунального господарства</t>
  </si>
  <si>
    <t>Державний насiннєвий контроль у сферi зеленого будiвництва та квiтникарства</t>
  </si>
  <si>
    <t>Збереження i вивчення у спецiально створених умовах рiзноманiтних видiв дерев i чагарникiв</t>
  </si>
  <si>
    <t>Реконструкцiя систем водопостачання м. Львова</t>
  </si>
  <si>
    <t>Забезпечення iнформування органiв мiсцевого самоврядування</t>
  </si>
  <si>
    <t>Надання державної пiдтримки для будiвництва (придбання) доступного житла</t>
  </si>
  <si>
    <t>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t>
  </si>
  <si>
    <t>Часткова компенсацiя витрат за спожиту електроенергiю, повіязаних з перекиданням води у маловоднi регiони</t>
  </si>
  <si>
    <t>Пошук i впорядкування поховань жертв вiйни та полiтичних репресiй</t>
  </si>
  <si>
    <t>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t>
  </si>
  <si>
    <t>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t>
  </si>
  <si>
    <t>Здiйснення заходiв з пiдготовки та вiдзначення 925 - рiччя заснування м. Бродiв Львiвської областi та 425 - рiччя надання мiсту Магдебурзького права</t>
  </si>
  <si>
    <t>Державнi капiтальнi вкладення на реалiзацiю Чорнобильської будiвельної програми</t>
  </si>
  <si>
    <t>Фiнансова пiдтримка статутної дiяльностi всеукраїнських асоцiацiй</t>
  </si>
  <si>
    <t>Забезпечення житлом iнвалiдiв вiйни</t>
  </si>
  <si>
    <t>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t>
  </si>
  <si>
    <t>Облаштування багатоквартирних будинкiв сучасними засобами облiку i регулювання води та теплової енергiї</t>
  </si>
  <si>
    <t>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t>
  </si>
  <si>
    <t>Повернення кредитiв, наданих з державного бюджету молодим сiм'ям та одиноким молодим громадянам на будiвництво (реконструкцiю) та придбання житла, i пеня</t>
  </si>
  <si>
    <t>Фiнансова пiдтримка Державного фонду сприяння молодiжному житловому будiвництву</t>
  </si>
  <si>
    <t>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t>
  </si>
  <si>
    <t>Надання пiльгового довгострокового державного кредиту молодим сiм'ям та одиноким молодим громадянам на будiвництво (реконструкцiю) та придбання житла</t>
  </si>
  <si>
    <t>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t>
  </si>
  <si>
    <t>Державне пiльгове кредитування iндивiдуальних сiльських забудовникiв на будiвництво (реконструкцiю) та придбання житла</t>
  </si>
  <si>
    <t>Повернення кредитiв, наданих з державного бюджету iндивiдуальним сiльським забудовникам на будiвництво (реконструкцiю) та придбання житла</t>
  </si>
  <si>
    <t>Реконструкцiя та будiвництво систем централiзованого водовiдведення</t>
  </si>
  <si>
    <t>Капiтальний ремонт гуртожиткiв, що передаються з державної власностi у власнiсть територiальних громад</t>
  </si>
  <si>
    <t>Здешевлення вартостi iпотечних кредитiв для забезпечення доступним житлом громадян, якi потребують полiпшення житлових умов</t>
  </si>
  <si>
    <t>Видатки iз Стабiлiзацiйного фонду за напрямом здiйснення iнвестицiй в об'єкти розвитку соцiально-культурної сфери</t>
  </si>
  <si>
    <t>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t>
  </si>
  <si>
    <t>Пiдтримка статутної дiяльностi Всеукраїнських асоцiацiй органiв мiсцевого самоврядування</t>
  </si>
  <si>
    <t>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t>
  </si>
  <si>
    <t>Очищення побутово-стiчних вод мiста Калуш</t>
  </si>
  <si>
    <t>Реалiзацiя Загальнодержавної цiльової програми "Питна вода України"</t>
  </si>
  <si>
    <t>Реалiзацiя проектiв ремонту, реконструкцiї, будiвництва зовнiшнього освiтлення вулиць iз застосуванням енергозберiгаючих технологiй</t>
  </si>
  <si>
    <t>Вiдновлення (будiвництво, капiтальний ремонт, реконструкцiя) iнфраструктури у Донецькiй та Луганськiй областях</t>
  </si>
  <si>
    <t>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t>
  </si>
  <si>
    <t>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t>
  </si>
  <si>
    <t>Розвиток системи водопостачання та водовiдведення в м. Миколаєвi</t>
  </si>
  <si>
    <t>Реалiзацiя надзвичайної  кредитної  програми для України</t>
  </si>
  <si>
    <t>Програма розвитку мунiципальної iнфраструктури</t>
  </si>
  <si>
    <t>Вiдновлення Сходу України</t>
  </si>
  <si>
    <t>Проведення протизсувних заходiв, iнженерного захисту, протиаварiйних та ремонтно-реставрацiйних робiт на територiї Києво-Печерської Лаври</t>
  </si>
  <si>
    <t>Капiтальний ремонт, модернiзацiя та замiна лiфтiв у житлових будинках</t>
  </si>
  <si>
    <t>Реконструкцiя та реставрацiя об'єктiв культурної спадщини в мiстах проведення чемпiонату Євро - 2012</t>
  </si>
  <si>
    <t>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t>
  </si>
  <si>
    <t>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t>
  </si>
  <si>
    <t>Державна архiтектурно-будiвельна iнспекцiя України</t>
  </si>
  <si>
    <t>Керiвництво та управлiння у сферi архiтектурно-будiвельного контролю та нагляду</t>
  </si>
  <si>
    <t>Керiвництво та управлiння у сферi електронного урядування</t>
  </si>
  <si>
    <t>Електронне урядування та Нацiональна програма iнформатизацiї</t>
  </si>
  <si>
    <t>Державне агентство з енергоефективностi та енергозбереження України</t>
  </si>
  <si>
    <t>Керiвництво та управлiння у сферi ефективного використання енергетичних ресурсiв</t>
  </si>
  <si>
    <t>Державна пiдтримка заходiв з енергозбереження через механiзм здешевлення кредитiв</t>
  </si>
  <si>
    <t>Реалiзацiя Державної цiльової економiчної програми енергоефективностi на 2010 - 2016 роки</t>
  </si>
  <si>
    <t>Державна служба України з питань геодезiї, картографiї та кадастру</t>
  </si>
  <si>
    <t>Державне агентство з питань вiдновлення Донбасу</t>
  </si>
  <si>
    <t>Керiвництво та управлiння у сферi вiдновлення Донбасу</t>
  </si>
  <si>
    <t>Мiнiстерство регiонального розвитку, будiвництва та житлово-комунального господарства України (загальнодержавнi витрати)</t>
  </si>
  <si>
    <t>Субвенцiя з державного бюджету мiському бюджету мiста Iвано-Франкiвська на вiдзначення 350-рiччя мiста Iвано-Франкiвська</t>
  </si>
  <si>
    <t>Субвенцiя з державного бюджету мiсцевим бюджетам на фiнансування проектiв транскордонного спiвробiтництва</t>
  </si>
  <si>
    <t>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t>
  </si>
  <si>
    <t>Субвенцiя з державного бюджету бюджету Василiвського району на соцiально-економiчний розвиток смт. Степногiрськ</t>
  </si>
  <si>
    <t>Державний фонд регiонального розвитку</t>
  </si>
  <si>
    <t>Субвенцiя з державного бюджету мiському бюджету м. Львова на вiдновлення iсторичної спадщини мiста</t>
  </si>
  <si>
    <t>Субвенцiя з державного бюджету мiсцевим бюджетам на здiйснення заходiв щодо соцiально-економiчного розвитку окремих територiй</t>
  </si>
  <si>
    <t>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t>
  </si>
  <si>
    <t>Субвенцiя з державного бюджету мiсцевим бюджетам на забезпечення житлом працiвникiв бюджетної сфери, якi заключили контракт на 20 рокiв</t>
  </si>
  <si>
    <t>Субвенцiя з державного бюджету мiському бюджету мiста Днiпродзержинська на проведення протизсувних заходiв у Шамишинiй балцi</t>
  </si>
  <si>
    <t>Субвенцiя з державного бюджету мiсцевим бюджетам на формування iнфраструктури об'єднаних територiальних громад</t>
  </si>
  <si>
    <t>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t>
  </si>
  <si>
    <t>Субвенцiя з державного бюджету бюджету Новоград-Волинського району Житомирської областi на соцiально-економiчний розвиток району</t>
  </si>
  <si>
    <t>Субвенцiя з державного бюджету мiському бюджету мiста Макiївка Донецької областi на соцiально-економiчний розвиток</t>
  </si>
  <si>
    <t>Субвенцiя з державного бюджету обласному бюджету Чернiгiвської областi на газифiкацiю (будiвництво пiдвiдних газопроводiв до сiльських населених пунктiв)</t>
  </si>
  <si>
    <t>Субвенцiя з державного бюджету мiському бюджету мiста Бердянськ Запорiзької областi на укрiплення Бердянської коси</t>
  </si>
  <si>
    <t>Субвенцiя з державного бюджету мiському бюджету мiста Жовтi Води Днiпропетровської областi на соцiально-економiчний розвиток</t>
  </si>
  <si>
    <t>Субвенцiя з державного бюджету мiсцевим бюджетам на соцiально-економiчний розвиток мiст районного значення та селищ мiського типу - районних центрiв</t>
  </si>
  <si>
    <t>Субвенцiя з державного бюджету мiському бюджету мiста Львова на реалiзацiю заходiв з цiлодобового водозабезпечення мiста Львова</t>
  </si>
  <si>
    <t>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t>
  </si>
  <si>
    <t>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t>
  </si>
  <si>
    <t>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t>
  </si>
  <si>
    <t>Субвенцiя з державного бюджету мiському бюджету мiста Днiпропетровська на соцiально-економiчний розвиток</t>
  </si>
  <si>
    <t>Субвенцiя з державного бюджету мiському бюджету мiста Харцизьк Донецької областi на соцiально-економiчний розвиток</t>
  </si>
  <si>
    <t>Субвенцiя з державного бюджету районному бюджету Кiлiйського району Одеської областi на соцiально-економiчний розвиток Кiлiйського району</t>
  </si>
  <si>
    <t>Субвенцiя з державного бюджету мiському бюджету мiста Єнакiєве Донецької областi на соцiально-економiчний розвиток</t>
  </si>
  <si>
    <t>Субвенцiя з державного бюджету районному бюджету Шахтарського району Донецької областi на соцiально-економiчний розвиток Шахтарського району</t>
  </si>
  <si>
    <t>Субвенцiя з державного бюджету обласному бюджету Волинської областi на введення в експлуатацiю блоку "Б" Центру радiацiйного захисту населення в м. Луцьку</t>
  </si>
  <si>
    <t>Субвенцiя з державного бюджету мiському бюджету мiста Києва на будiвництво дошкiльного та загальноосвiтнього навчальних закладiв у Голосiївському районi</t>
  </si>
  <si>
    <t>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t>
  </si>
  <si>
    <t>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t>
  </si>
  <si>
    <t>Субвенцiя з державного бюджету мiському бюджету м. Глухiв Сумської областi на проведення ремонтно-реставрацiйних робiт пам'яток культурної спадщини</t>
  </si>
  <si>
    <t>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t>
  </si>
  <si>
    <t>Субвенцiя з державного бюджету районному бюджету Баранiвського району Житомирської областi на соцiально-економiчний розвиток</t>
  </si>
  <si>
    <t>Субвенцiя з державного бюджету мiському бюджету мiста Новоград-Волинський Житомирської областi на соцiально-економiчний розвиток</t>
  </si>
  <si>
    <t>Субвенцiя з державного бюджету районному бюджету Новоград-Волинського району Житомирської областi на соцiально-економiчний розвиток</t>
  </si>
  <si>
    <t>Субвенцiя з державного бюджету районному бюджету Червоноармiйського району Житомирської областi на соцiально-економiчний розвиток</t>
  </si>
  <si>
    <t>Субвенцiя з державного бюджету районному бюджету Ємiльчинського району Житомирської областi на соцiально-економiчний розвиток</t>
  </si>
  <si>
    <t>Субвенцiя з державного бюджету мiському бюджету мiста Феодосiя на будiвництво та реконструкцiю водогонiв Фронтового та Феодосiйського водосховищ</t>
  </si>
  <si>
    <t>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t>
  </si>
  <si>
    <t>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t>
  </si>
  <si>
    <t>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t>
  </si>
  <si>
    <t>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t>
  </si>
  <si>
    <t>Субвенцiя з державного бюджету мiському бюджету мiста Бровари на будiвництво тролейбусної лiнiї  Бровари - Київ</t>
  </si>
  <si>
    <t>Субвенцiя з державного бюджету мiському бюджету мiста Судака на вiдзначення 1800-рiччя мiста Судака</t>
  </si>
  <si>
    <t>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t>
  </si>
  <si>
    <t>Субвенцiя з державного бюджету мiсцевим бюджетам на капiтальний ремонт систем централiзованого водопостачання та водовiдведення</t>
  </si>
  <si>
    <t>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t>
  </si>
  <si>
    <t>Субвенцiя з державного бюджету мiському бюджету мiста Києва на будiвництво пiдіїзної дороги та зовнiшньо-iнженерних мереж до iнновацiйного парку "Бiонiк Хiлл"</t>
  </si>
  <si>
    <t>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t>
  </si>
  <si>
    <t>Субвенцiя з державного бюджету мiсцевим бюджетам для реалiзацiї проектiв в рамках Надзвичайної кредитної програми для вiдновлення України</t>
  </si>
  <si>
    <t>Мiнiстерство аграрної полiтики та продовольства України</t>
  </si>
  <si>
    <t>Апарат Мiнiстерства аграрної полiтики та продовольства України</t>
  </si>
  <si>
    <t>Загальне керiвництво та управлiння у сферi агропромислового комплексу</t>
  </si>
  <si>
    <t>Створення та впровадження комплексної автоматизованої системи Мiнiстерства аграрної полiтики та продовольства України</t>
  </si>
  <si>
    <t>Фiнансова пiдтримка заходiв в агропромисловому комплексi шляхом здешевлення кредитiв</t>
  </si>
  <si>
    <t>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t>
  </si>
  <si>
    <t>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t>
  </si>
  <si>
    <t>Науковi розробки у сферi стандартизацiї та сертифiкацiї сiльськогосподарської продукцiї</t>
  </si>
  <si>
    <t>Оздоровлення та вiдпочинок дiтей працiвникiв агропромислового комплексу</t>
  </si>
  <si>
    <t>Пiдготовка кадрiв для агропромислового комплексу вищими навчальними закладами I i II рiвнiв акредитацiї</t>
  </si>
  <si>
    <t>Фiнансова пiдтримка заходiв з розвитку скотарства, овочiвництва, садiвництва, виноградарства та ягiдництва</t>
  </si>
  <si>
    <t>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t>
  </si>
  <si>
    <t>Методичне забезпечення дiяльностi аграрних навчальних закладiв</t>
  </si>
  <si>
    <t>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t>
  </si>
  <si>
    <t>Пiдвищення квалiфiкацiї фахiвцiв агропромислового комплексу</t>
  </si>
  <si>
    <t>Пiдвищення квалiфiкацiї кадрiв агропромислового комплексу закладами пiслядипломної освiти</t>
  </si>
  <si>
    <t>Державна пiдтримка сiльськогосподарських обслуговуючих кооперативiв</t>
  </si>
  <si>
    <t>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t>
  </si>
  <si>
    <t>Фiнансування заходiв по захисту, вiдтворенню та пiдвищенню родючостi ірунтiв</t>
  </si>
  <si>
    <t>Фiнансова пiдтримка заходiв в агропромисловому комплексi</t>
  </si>
  <si>
    <t>Селекцiя в тваринництвi та птахiвництвi на пiдприємствах агропромислового комплексу</t>
  </si>
  <si>
    <t>Заходи по боротьбi з шкiдниками та хворобами сiльськогосподарських рослин, запобiгання розповсюдженню збудникiв iнфекцiйних хвороб тварин</t>
  </si>
  <si>
    <t>Бюджетна тваринницька дотацiя та державна пiдтримка виробництва продукцiї рослинництва</t>
  </si>
  <si>
    <t>Селекцiя в рослинництвi</t>
  </si>
  <si>
    <t>Фiнансова пiдтримка фермерських господарств</t>
  </si>
  <si>
    <t>Здiйснення фiнансової пiдтримки пiдприємств агропромислового комплексу через механiзм здешевлення кредитiв та компенсацiї лiзингових платежiв</t>
  </si>
  <si>
    <t>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t>
  </si>
  <si>
    <t>Заходи з охорони i захисту, рацiонального використання лiсiв, наданих в постiйне користування агропромисловим пiдприємствам</t>
  </si>
  <si>
    <t>Державна пiдтримка сiльськогосподарської дорадчої служби</t>
  </si>
  <si>
    <t>Фiнансова пiдтримка агропромислових пiдприємств, що знаходяться в особливо складних клiматичних умовах</t>
  </si>
  <si>
    <t>Проведення державних виставкових заходiв у сферi агропромислового комплексу</t>
  </si>
  <si>
    <t>Реформування та розвиток комунального господарства у сiльськiй мiсцевостi</t>
  </si>
  <si>
    <t>Органiзацiя i регулювання дiяльностi установ в системi агропромислового комплексу та забезпечення дiяльностi Аграрного фонду</t>
  </si>
  <si>
    <t>Дослiдження i експериментальнi розробки в системi агропромислового комплексу</t>
  </si>
  <si>
    <t>Створення i забезпечення резервного запасу сортового та гiбридного насiння</t>
  </si>
  <si>
    <t>Запобiгання розповсюдженню збудникiв iнфекцiйних хвороб тварин</t>
  </si>
  <si>
    <t>Державна пiдтримка розвитку хмелярства, закладення молодих садiв, виноградникiв та ягiдникiв i нагляд за ними</t>
  </si>
  <si>
    <t>Часткова компенсацiя вартостi електроенергiї, використаної для поливу на зрошуваних землях</t>
  </si>
  <si>
    <t>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t>
  </si>
  <si>
    <t>Повернення бюджетних позичок, наданих на закупiвлю сiльськогосподарської продукцiї за державним замовленням (контрактом) 1994-1997 рокiв</t>
  </si>
  <si>
    <t>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t>
  </si>
  <si>
    <t>Повернення кредитiв, наданих з державного бюджету фермерським господарствам</t>
  </si>
  <si>
    <t>Повернення коштiв у частинi вiдшкодування вартостi сiльськогосподарської технiки, переданої суб'єктам господарювання на умовах фiнансового лiзингу</t>
  </si>
  <si>
    <t>Часткова компенсацiя вартостi складної сiльськогосподарської технiки вiтчизняного виробництва</t>
  </si>
  <si>
    <t>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t>
  </si>
  <si>
    <t>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t>
  </si>
  <si>
    <t>Надання кредитiв фермерським господарствам</t>
  </si>
  <si>
    <t>Фiнансова пiдтримка Української лабораторiї якостi i безпеки продукцiї агропромислового комплексу</t>
  </si>
  <si>
    <t>Фiнансова пiдтримка заходiв в агропромисловому комплексi на умовах фiнансового лiзингу</t>
  </si>
  <si>
    <t>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t>
  </si>
  <si>
    <t>Державна пiдтримка розвитку хмелярства</t>
  </si>
  <si>
    <t>Фiнансова пiдтримка створення оптових ринкiв сiльськогосподарської продукцiї</t>
  </si>
  <si>
    <t>Повернення коштiв, наданих Мiнiстерству аграрної полiтики та продовольства України для кредитування Аграрного фонду</t>
  </si>
  <si>
    <t>Державна пiдтримка галузi тваринництва</t>
  </si>
  <si>
    <t>Повернення коштiв, наданих як часткова фiнансова допомога сiльськогосподарським пiдприємствам, якi зазнали збиткiв внаслiдок стихiйного лиха у 2007 роцi</t>
  </si>
  <si>
    <t>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t>
  </si>
  <si>
    <t>Забезпечення дiяльностi Аграрного фонду</t>
  </si>
  <si>
    <t>Здешевлення вартостi страхових премiй (внескiв) фактично сплачених суб'єктами аграрного ринку</t>
  </si>
  <si>
    <t>Часткове вiдшкодування вартостi будiвництва нових тепличних комплексiв</t>
  </si>
  <si>
    <t>Заходи з лiквiдацiї наслiдкiв затоплення шахти N 9 та аварiйного ствола шахти N 8 Солотвинського солерудника Тячiвського району Закарпатської областi</t>
  </si>
  <si>
    <t>Видатки iз Стабiлiзацiйного фонду на пiдтримку АПК</t>
  </si>
  <si>
    <t>Державна ветеринарна та фiтосанiтарна служба України</t>
  </si>
  <si>
    <t>Керiвництво та управлiння у сферi ветеринарної медицини та фiтосанiтарної служби України</t>
  </si>
  <si>
    <t>Органiзацiя та регулювання дiяльностi установ ветеринарної медицини та фiтосанiтарної служби</t>
  </si>
  <si>
    <t>Органiзацiя i регулювання дiяльностi установ агропромислового комплексу з карантину рослин</t>
  </si>
  <si>
    <t>Органiзацiя i регулювання дiяльностi установ в системi охорони прав на сорти рослин</t>
  </si>
  <si>
    <t>Формування нацiональних сортових рослинних ресурсiв</t>
  </si>
  <si>
    <t>Участь у мiжнародному союзi по охоронi нових сортiв рослин (УПОВ)</t>
  </si>
  <si>
    <t>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t>
  </si>
  <si>
    <t>Державне агентство земельних ресурсiв України</t>
  </si>
  <si>
    <t>Пiдвищення квалiфiкацiї працiвникiв Державного агентства земельних ресурсiв</t>
  </si>
  <si>
    <t>Збереження, вiдтворення та забезпечення рацiонального використання земельних ресурсiв</t>
  </si>
  <si>
    <t>Видача державних актiв на право приватної власностi на землю в сiльськiй мiсцевостi</t>
  </si>
  <si>
    <t>Надання кредитiв на розвиток системи кадастру</t>
  </si>
  <si>
    <t>Керiвництво та управлiння у сферi рибного господарства</t>
  </si>
  <si>
    <t>Органiзацiя дiяльностi рибовiдтворювальних комплексiв та iнших бюджетних установ  у сферi рибного господарства</t>
  </si>
  <si>
    <t>Прикладнi науково-технiчнi розробки, виконання робiт за державними замовленнями у сферi рибного господарства</t>
  </si>
  <si>
    <t>Пiдготовка кадрiв у сферi рибного господарства вищими навчальними закладами I i II рiвнiв акредитацiї</t>
  </si>
  <si>
    <t>Пiдготовка кадрiв у сферi рибного господарства вищими навчальними закладами III i IV рiвнiв акредитацiї</t>
  </si>
  <si>
    <t>Селекцiя у рибному господарствi та вiдтворення водних бiоресурсiв у внутрiшнiх водоймах та Азово-Чорноморському басейнi</t>
  </si>
  <si>
    <t>Селекцiя у рибному господарствi</t>
  </si>
  <si>
    <t>Мiжнародна дiяльнiсть у галузi рибного  господарства</t>
  </si>
  <si>
    <t>Заходи по операцiях фiнансового лiзингу суден рибопромислового флоту</t>
  </si>
  <si>
    <t>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t>
  </si>
  <si>
    <t>Керiвництво та управлiння у сферi лiсового господарства</t>
  </si>
  <si>
    <t>Дослiдження, прикладнi розробки  та пiдготовка наукових кадрiв у сферi лiсового господарства</t>
  </si>
  <si>
    <t>Ведення лiсового i мисливського господарства, охорона i захист лiсiв в лiсовому фондi</t>
  </si>
  <si>
    <t>Нацiональна акцiонерна компанiя "Украгролiзинг"</t>
  </si>
  <si>
    <t>Заходи по операцiях фiнансового лiзингу вiтчизняної сiльськогосподарської технiки</t>
  </si>
  <si>
    <t>Повернення коштiв в частинi вiдшкодування вартостi сiльськогосподарської технiки, переданої суб'єктам господарювання на умовах фiнансового лiзингу</t>
  </si>
  <si>
    <t>Придбання сiльськогосподарської технiки на умовах фiнансового лiзингу та заходи по операцiях фiнансового лiзингу</t>
  </si>
  <si>
    <t>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t>
  </si>
  <si>
    <t>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t>
  </si>
  <si>
    <t>Збiльшення статутного фонду НАК "Украгролiзинг" для придбання сiльськогосподарської технiки, обладнання та племiнної худоби</t>
  </si>
  <si>
    <t>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t>
  </si>
  <si>
    <t>Державна iнспекцiя сiльського господарства України</t>
  </si>
  <si>
    <t>Здiйснення державного контролю у галузi сiльського господарства</t>
  </si>
  <si>
    <t>Органiзацiя та регулювання дiяльностi установ в системi Державної iнспекцiї сiльського господарства України</t>
  </si>
  <si>
    <t>Наукова i органiзацiйна дiяльнiсть президiї Нацiональної академiї аграрних наук України</t>
  </si>
  <si>
    <t>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t>
  </si>
  <si>
    <t>Державна служба України з питань безпечності харчових продуктів та захисту споживачів</t>
  </si>
  <si>
    <t>2809010</t>
  </si>
  <si>
    <t>Керівництво та управління у сфері безпечності харчових продуктів та захисту споживачів</t>
  </si>
  <si>
    <t>Протиепізоотичні заходи та участь у  Міжнародному епізоотичному бюро</t>
  </si>
  <si>
    <t>Організація та регулювання діяльності установ в системі Державної служби України з питань безпечності харчових продуктів та захисту споживачів</t>
  </si>
  <si>
    <t>Здійснення  державного контролю за додержанням законодавства про захист прав споживачів</t>
  </si>
  <si>
    <t>Мiнiстерство iнфраструктури України</t>
  </si>
  <si>
    <t>Апарат Мiнiстерства iнфраструктури України</t>
  </si>
  <si>
    <t>Загальне керiвництво та управлiння у сферi iнфраструктури</t>
  </si>
  <si>
    <t>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t>
  </si>
  <si>
    <t>Пiдготовка кадрiв для сфери автомобiльного транспорту вищими навчальними закладами I i II рiвнiв акредитацiї</t>
  </si>
  <si>
    <t>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t>
  </si>
  <si>
    <t>Пiдвищення квалiфiкацiї державних службовцiв п'ятої - сьомої категорiй у сферi транспорту</t>
  </si>
  <si>
    <t>Придбання лiтакiв АН-148 через державне лiзингове пiдприємство</t>
  </si>
  <si>
    <t>Створення навчально-тренувального центру пiдготовки авiацiйного персоналу лiтака АН-148 на ДП "Лiзингтехтранс"</t>
  </si>
  <si>
    <t>Будiвництво залiзнично-автомобiльного мостового переходу через р. Днiпро у м. Києвi</t>
  </si>
  <si>
    <t>Будiвництво та розвиток мережi метрополiтенiв</t>
  </si>
  <si>
    <t>Прикладнi розробки у сферi розвитку туризму</t>
  </si>
  <si>
    <t>Фiнансова пiдтримка розвитку туризму</t>
  </si>
  <si>
    <t>Вiдшкодування витрат державних пiдприємств зв'язку на розповсюдження вiтчизняних перiодичних друкованих видань</t>
  </si>
  <si>
    <t>Пiдтримка експлуатацiйно-безпечного стану судноплавних шлюзiв, внутрiшнiх водних шляхiв, в тому числi на проведення днопоглиблювальних робiт</t>
  </si>
  <si>
    <t>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t>
  </si>
  <si>
    <t>Здiйснення заходiв щодо пiдтримки впровадження транспортної стратегiї України</t>
  </si>
  <si>
    <t>Вiдновлення транспортної iнфраструктури у Схiдних регiонах України</t>
  </si>
  <si>
    <t>Запобiгання можливому затопленню територiй внаслiдок льодоходу, повенi та паводкiв у 2010 роцi</t>
  </si>
  <si>
    <t>Проектування робiт по будiвництву транспортного переходу через Керченську протоку</t>
  </si>
  <si>
    <t>Державна iнспекцiя України з безпеки на наземному транспортi</t>
  </si>
  <si>
    <t>Здiйснення державного контролю з питань безпеки на наземному транспортi</t>
  </si>
  <si>
    <t>Державна iнспекцiя України з безпеки на морському та рiчковому транспортi</t>
  </si>
  <si>
    <t>Здiйснення державного контролю з питань безпеки на морському та рiчковому транспортi</t>
  </si>
  <si>
    <t>Реконструкцiя , модернiзацiя та придбання спецiального флоту для використання на внутрiшнiх водних шляхах</t>
  </si>
  <si>
    <t>Забезпечення функцiонування нацiональної системи пошуку i рятування в морському пошуково-рятувальному районi України</t>
  </si>
  <si>
    <t>Державна адмiнiстрацiя залiзничного транспорту</t>
  </si>
  <si>
    <t>Пiдготовка кадрiв для сфери залiзничного транспорту вищими навчальними закладами I i II рiвнiв акредитацiї</t>
  </si>
  <si>
    <t>Методичне забезпечення дiяльностi вищих навчальних закладiв Державної адмiнiстрацiї залiзничного транспорту</t>
  </si>
  <si>
    <t>Створення банкiв кровi та її компонентiв для лiкування працiвникiв залiзничного транспорту</t>
  </si>
  <si>
    <t>Амбулаторно-полiклiнiчне обслуговування працiвникiв та пасажирiв залiзничного транспорту</t>
  </si>
  <si>
    <t>Державна спецiальна служба транспорту України</t>
  </si>
  <si>
    <t>Забезпечення дiяльностi Державної спецiальної служби транспорту</t>
  </si>
  <si>
    <t>Видатки для Державної спецiальної служби транспорту України на реалiзацiю заходiв щодо пiдвищення обороноздатностi i безпеки держави</t>
  </si>
  <si>
    <t>Державне агентство автомобiльних дорiг України</t>
  </si>
  <si>
    <t>Компенсацiя витрат УДППЗ "Укрпошта", пов'язаних з наданням послуг на пiльгових умовах</t>
  </si>
  <si>
    <t>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t>
  </si>
  <si>
    <t>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t>
  </si>
  <si>
    <t>Будiвництво, реконструкцiя, ремонт та проектування аеропортiв в рамках пiдготовки до Євро-2012</t>
  </si>
  <si>
    <t>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t>
  </si>
  <si>
    <t>Будiвництво та облаштування функцiональних зон на територiї, прилеглiй до стадiону Нацiонального спортивного комплексу "Олiмпiйський"</t>
  </si>
  <si>
    <t>Будiвництво нових та реконструкцiя дiючих тренувальних баз для забезпечення тренувань команд-учасниць чемпiонату Євро-2012</t>
  </si>
  <si>
    <t>Будiвництво, реконструкцiя, ремонт автомобiльних дорiг комунальної власностi у мiстах проведення Євро-2012</t>
  </si>
  <si>
    <t>Будiвництво, реконструкцiя, капiтальний ремонт мереж i споруд централiзованого водопостачання та водовiдведення у мiстах проведення Євро-2012</t>
  </si>
  <si>
    <t>Оновлення парку трамвайних вагонiв у мiстах проведення Євро-2012</t>
  </si>
  <si>
    <t>Будiвництво та реконструкцiя трамвайних i тролейбусних лiнiй у мiстах проведення Євро-2012</t>
  </si>
  <si>
    <t>Придбання автобусiв та тролейбусiв на умовах фiнансового лiзингу в рамках пiдготовки i проведення  Євро-2012</t>
  </si>
  <si>
    <t>Будiвництво та реконструкцiя об'єктiв електроенергетики в мiстах проведення Євро - 2012</t>
  </si>
  <si>
    <t>Заходи, спрямованi на залучення iнвестицiй для пiдготовки Євро-2012 та здiйснення її монiторингу</t>
  </si>
  <si>
    <t>Будiвництво, реконструкцiя та ремонт автомобiльних дорiг комунальної власностi у мiстах проведення фiнальної частини чемпiонату Європи 2012 року з футболу</t>
  </si>
  <si>
    <t>Будiвництво та забезпечення розвитку метрополiтену в мiстах, в яких вiдбуватимуться матчi чемпiонату Євро-2012</t>
  </si>
  <si>
    <t>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t>
  </si>
  <si>
    <t>Виконання Державної цiльової програми з питань пiдготовки та проведення в Українi фiнальної частини чемпiонату Європи 2012 року з футболу</t>
  </si>
  <si>
    <t>Будiвництво спортивних споруд з штучним льодом вiдповiдно до Державної цiльової соцiальної програми "Хокей України"</t>
  </si>
  <si>
    <t>Капiтальний ремонт (перша черга), технiчне переоснащення iнженерних та функцiональних систем, поточний ремонт примiщень i територiй Палацу спорту в м. Києвi</t>
  </si>
  <si>
    <t>Державна авiацiйна служба України</t>
  </si>
  <si>
    <t>Керiвництво та управлiння у сферi авiацiйного транспорту</t>
  </si>
  <si>
    <t>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t>
  </si>
  <si>
    <t>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t>
  </si>
  <si>
    <t>Придбання повiтряних суден</t>
  </si>
  <si>
    <t>Придбання лiтакiв на умовах фiнансового лiзингу</t>
  </si>
  <si>
    <t>Будiвництво, реконструкцiя та ремонт аеропортiв державної i комунальної власностi</t>
  </si>
  <si>
    <t>Державна служба України з безпеки на транспортi</t>
  </si>
  <si>
    <t>Здiйснення державного контролю з питань безпеки на транспортi</t>
  </si>
  <si>
    <t>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t>
  </si>
  <si>
    <t>Апарат Державного агентства автомобiльних дорiг України</t>
  </si>
  <si>
    <t>Керiвництво та управлiння у сферi будiвництва, ремонту та утримання автомобiльних дорiг</t>
  </si>
  <si>
    <t>Розвиток мережi та утримання автомобiльних дорiг загального користування</t>
  </si>
  <si>
    <t>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t>
  </si>
  <si>
    <t>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t>
  </si>
  <si>
    <t>Розвиток автомагiстралей та реформа дорожнього сектору</t>
  </si>
  <si>
    <t>Реалізація державного інвестиційного проекту "Покращення стану автомобільних доріг загального користування у Львівській області"</t>
  </si>
  <si>
    <t>Мiнiстерство iнфраструктури України (загальнодержавнi витрати)</t>
  </si>
  <si>
    <t>Субвенцiя з державного бюджету мiсцевим бюджетам на  будiвництво та розвиток мережi метрополiтенiв</t>
  </si>
  <si>
    <t>Субвенцiя з державного бюджету мiсцевим бюджетам на придбання нових трамвайних вагонiв вiтчизняного виробництва для комунального електротранспорту</t>
  </si>
  <si>
    <t>Державне агентство автомобiльних дорiг України (загальнодержавнi витрати)</t>
  </si>
  <si>
    <t>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t>
  </si>
  <si>
    <t>Мiнiстерство надзвичайних ситуацiй України</t>
  </si>
  <si>
    <t>Апарат Мiнiстерства надзвичайних ситуацiй України</t>
  </si>
  <si>
    <t>Створення оперативного резерву для забезпечення лiквiдацiї надзвичайних ситуацiй</t>
  </si>
  <si>
    <t>Проведення розрахункiв з мiжнародними експертами за надання юридичних послуг</t>
  </si>
  <si>
    <t>Iнформування громадськостi з питань цивiльного захисту населення</t>
  </si>
  <si>
    <t>Розвиток та супроводження Урядової iнформацiйно-аналiтичної системи з питань надзвичайних ситуацiй</t>
  </si>
  <si>
    <t>Заходи щодо лiквiдацiї наслiдкiв надзвичайної ситуацiї на територiї Мелiтопольського району Запорiзької областi</t>
  </si>
  <si>
    <t>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t>
  </si>
  <si>
    <t>Експертно-аналiтичне супроводження та монiторинг наукових проектiв з екологiчної безпеки</t>
  </si>
  <si>
    <t>Прикладнi дослiдження i розробки та науково-дослiднi роботи у сферi цивiльного захисту i пожежної безпеки</t>
  </si>
  <si>
    <t>Знешкодження вибухонебезпечних предметiв, що залишилися з часiв Другої свiтової вiйни в районi мiст Севастополя та Керчi</t>
  </si>
  <si>
    <t>Матерiально-технiчне забезпечення мобiльного госпiталю</t>
  </si>
  <si>
    <t>Пошук та знешкодження залишкiв хiмiчної зброї, затопленої у виключнiй (морськiй) економiчнiй зонi України</t>
  </si>
  <si>
    <t>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t>
  </si>
  <si>
    <t>Аварiйно-рятувальнi заходи на загальнодержавному i регiональному рiвнях при надзвичайних ситуацiях</t>
  </si>
  <si>
    <t>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t>
  </si>
  <si>
    <t>Придбання пожежної технiки та обладнання вiтчизняного виробництва</t>
  </si>
  <si>
    <t>Лiквiдацiя наслiдкiв надзвичайної ситуацiї на територiї вiйськової частини А0829 (м. Лозова Харкiвської областi)</t>
  </si>
  <si>
    <t>Придбання спецiальної аварiйно-рятувальної, пожежної технiки та обладнання, в тому числi авiацiйної технiки</t>
  </si>
  <si>
    <t>Здiйснення заходiв iз створення сучасних систем надання допомоги у разi виникнення надзвичайних ситуацiй для пiдготовки та проведення Євро - 2012</t>
  </si>
  <si>
    <t>Будiвництво пускового комплексу "Вектор" та експлуатацiя його об'єктiв</t>
  </si>
  <si>
    <t>Здiйснення заходiв громадськими органiзацiями по соцiальному захисту громадян, якi постраждали внаслiдок Чорнобильської катастрофи</t>
  </si>
  <si>
    <t>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t>
  </si>
  <si>
    <t>Державна спецiальна (воєнiзована) аварiйно-рятувальна служба</t>
  </si>
  <si>
    <t>Пiдвищення квалiфiкацiї кадрiв у сферi промислової безпеки та наглядової дiяльностi</t>
  </si>
  <si>
    <t>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t>
  </si>
  <si>
    <t>Державна iнспекцiя техногенної безпеки України</t>
  </si>
  <si>
    <t>Керiвництво та управлiння у сферi техногенної безпеки</t>
  </si>
  <si>
    <t>Забезпечення дiяльностi пiдроздiлiв техногенної безпеки</t>
  </si>
  <si>
    <t>Мiнiстерство надзвичайних ситуацiй України (загальнодержавнi витрати)</t>
  </si>
  <si>
    <t>Субвенцiя з державного бюджету мiсцевим бюджетам для проведення заходiв по лiквiдацiї наслiдкiв стихiйного лиха</t>
  </si>
  <si>
    <t>Державна фiскальна служба України</t>
  </si>
  <si>
    <t>Апарат Державної фiскальної служби України</t>
  </si>
  <si>
    <t>Керiвництво та управлiння у сферi фiскальної полiтики</t>
  </si>
  <si>
    <t>Прикладнi дослiдження i розробки у сферi доходiв i зборiв та фiнансового права</t>
  </si>
  <si>
    <t>Пiдвищення квалiфiкацiї у сферi фiскальної полiтики</t>
  </si>
  <si>
    <t>Пiдготовка кадрiв у сферi доходiв i зборiв вищими навчальними закладами I i II рiвнiв акредитацiї</t>
  </si>
  <si>
    <t>Пiдготовка кадрiв та пiдвищення квалiфiкацiї у сферi доходiв i зборiв вищими навчальними закладами III i IV рiвнiв акредитацiї</t>
  </si>
  <si>
    <t>Мiнiстерство молодi та спорту України</t>
  </si>
  <si>
    <t>Апарат Мiнiстерства молодi та спорту України</t>
  </si>
  <si>
    <t>Керiвництво та управлiння у сферi молодi та спорту</t>
  </si>
  <si>
    <t>Функцiонування Музею спортивної слави</t>
  </si>
  <si>
    <t>Фундаментальнi та прикладнi науковi дослiдження у сферi молодi та спорту</t>
  </si>
  <si>
    <t>Методичне забезпечення у сферi спорту</t>
  </si>
  <si>
    <t>Здiйснення заходiв державної полiтики з питань молодi та державна пiдтримка молодiжних та дитячих громадських органiзацiй</t>
  </si>
  <si>
    <t>Розвиток спорту iнвалiдiв та їх фiзкультурно-спортивна реабiлiтацiя</t>
  </si>
  <si>
    <t>Пiдготовка i участь нацiональних збiрних команд в Паралiмпiйських  i Дефлiмпiйських iграх</t>
  </si>
  <si>
    <t>Фiнансова пiдтримка громадських органiзацiй фiзкультурно-спортивного спрямування</t>
  </si>
  <si>
    <t>Пiдготовка i участь нацiональних збiрних команд в Олiмпiйських, Юнацьких Олiмпiйських, Всесвiтнiх та Європейських iграх</t>
  </si>
  <si>
    <t>Мiнiстерство  молодi та спорту України (загальнодержавнi витрати)</t>
  </si>
  <si>
    <t>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t>
  </si>
  <si>
    <t>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t>
  </si>
  <si>
    <t>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t>
  </si>
  <si>
    <t>Мiнiстерство фiнансiв України</t>
  </si>
  <si>
    <t>Апарат Мiнiстерства фiнансiв України</t>
  </si>
  <si>
    <t>Керiвництво та управлiння у сферi фiнансiв</t>
  </si>
  <si>
    <t>Створення автоматизованої iнформацiйно-аналiтичної системи фiнансових i фiскальних органiв</t>
  </si>
  <si>
    <t>Прикладнi науковi розробки у сферi розвитку державних фiнансiв</t>
  </si>
  <si>
    <t>Пiдготовка кадрiв для фiнансової системи вищими навчальними закладами I i II рiвнiв акредитацiї</t>
  </si>
  <si>
    <t>Пiдготовка кадрiв для фiнансової системи вищими навчальними закладами III i IV рiвнiв акредитацiї</t>
  </si>
  <si>
    <t>Пiдвищення квалiфiкацiї кадрiв фiнансової системи</t>
  </si>
  <si>
    <t>Функцiонування Музею коштовного i декоративного камiння</t>
  </si>
  <si>
    <t>Фiнансова пiдтримка журналу "Фiнанси України"</t>
  </si>
  <si>
    <t>Пiдтримка культурно-оздоровчих та соцiальних заходiв фiнансової системи</t>
  </si>
  <si>
    <t>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t>
  </si>
  <si>
    <t>Пiдготовка наукових кадрiв у сферi фiнансiв</t>
  </si>
  <si>
    <t>Прикладнi науковi розробки, наукове забезпечення прiоритетних напрямiв фiнансово-бюджетної полiтики, пiдготовка наукових кадрiв у сферi фiнансiв</t>
  </si>
  <si>
    <t>Внески до мiжнародних органiзацiй</t>
  </si>
  <si>
    <t>Заходи щодо поступової компенсацiї громадянам втрат вiд знецiнення грошових заощаджень</t>
  </si>
  <si>
    <t>Обслуговування зовнiшнього державного боргу</t>
  </si>
  <si>
    <t>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t>
  </si>
  <si>
    <t>Науково-методичне забезпечення у сферi виробництва i використання дорогоцiнного i напiвдорогоцiнного камiння</t>
  </si>
  <si>
    <t>Здiйснення м. Києвом функцiй столицi</t>
  </si>
  <si>
    <t>Збiльшення статутного капiталу ВАТ "Державний ощадний банк"</t>
  </si>
  <si>
    <t>Збiльшення статутного капiталу ВАТ "Державний експортно-iмпортний банк"</t>
  </si>
  <si>
    <t>Поповнення статутного капiталу Державної iпотечної установи</t>
  </si>
  <si>
    <t>Реалiзацiя iнвестицiйних проектiв соцiально-економiчного розвитку м. Києва</t>
  </si>
  <si>
    <t>Заходи по iмплементацiї Бюджетного та Податкового кодексiв</t>
  </si>
  <si>
    <t>Поповнення Фонду гарантування вкладiв фiзичних осiб</t>
  </si>
  <si>
    <t>Пiдтримка реалiзацiї Iнiцiативи з енергетичної ефективностi i навколишнього середовища у Схiднiй Європi</t>
  </si>
  <si>
    <t>Заходи щодо органiзацiї функцiонування на Полiграфкомбiнатi "Україна" обладнання з персонiфiкацiї бланкiв паспорта громадянина України для виїзду за кордон</t>
  </si>
  <si>
    <t>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t>
  </si>
  <si>
    <t>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t>
  </si>
  <si>
    <t>Проведення в Українi зборiв групи країн-членiв МВФ та Свiтового банку</t>
  </si>
  <si>
    <t>Фiнансування послуг з технiчного обслуговування кредитної лiнiї</t>
  </si>
  <si>
    <t>Сплата послуг з розрахунково-касового обслуговування в рамках реалiзацiї окремих мiжнародних договорiв України</t>
  </si>
  <si>
    <t>Побудова та функцiонування iнформацiйно-аналiтичної платформи верифiкацiї та iншi заходи, повіязанi з її впровадженням</t>
  </si>
  <si>
    <t>Заходи щодо розвитку фiнансового сектора та управлiння Проектом</t>
  </si>
  <si>
    <t>Модернiзацiя, удосконалення та рацiоналiзацiя  механiзмiв збору даних для статистики державних фiнансiв</t>
  </si>
  <si>
    <t>Забезпечення дiяльностi Наглядової Ради по впровадженню проекту модернiзацiї податкових iнспекцiй</t>
  </si>
  <si>
    <t>Надання кредитiв в рамках Проекту "Розширення доступу до ринкiв фiнансових послуг"</t>
  </si>
  <si>
    <t>Модернiзацiя державних фiнансiв</t>
  </si>
  <si>
    <t>Пiдготовка до проведення Щорiчних зборiв ЄБРР</t>
  </si>
  <si>
    <t>Спорудження у м. Києвi пам'ятника тричi Герою Радянського Союзу I.М. Кожедубу</t>
  </si>
  <si>
    <t>Державна пробiрна служба України</t>
  </si>
  <si>
    <t>Керiвництво та управлiння у сферi пробiрного контролю</t>
  </si>
  <si>
    <t>Наукове забезпечення у сферi пробiрного контролю</t>
  </si>
  <si>
    <t>Керiвництво та управлiння у сферi казначейського обслуговування</t>
  </si>
  <si>
    <t>Пiдвищення квалiфiкацiї працiвникiв органiв Державної казначейської служби України</t>
  </si>
  <si>
    <t>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t>
  </si>
  <si>
    <t>Заходи щодо виконання рiшень суду, що гарантованi державою</t>
  </si>
  <si>
    <t>Забезпечення органiв Державної казначейської служби України примiщеннями</t>
  </si>
  <si>
    <t>Державна фiнансова iнспекцiя України</t>
  </si>
  <si>
    <t>Керiвництво та управлiння у сферi контролю за витрачанням бюджетних коштiв</t>
  </si>
  <si>
    <t>Пiдвищення квалiфiкацiї працiвникiв Державної фiнансової iнспекцiї України</t>
  </si>
  <si>
    <t>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t>
  </si>
  <si>
    <t>Поховання Голови Головного контрольно-ревiзiйного управлiння Сивульського М.I.</t>
  </si>
  <si>
    <t>Керiвництво та управлiння у сферi митної справи</t>
  </si>
  <si>
    <t>Розбудова та модернiзацiя об'єктiв митної системи</t>
  </si>
  <si>
    <t>Прикладнi дослiдження i розробки у сферi митної служби</t>
  </si>
  <si>
    <t>Пiдвищення квалiфiкацiї працiвникiв органiв державної митної служби</t>
  </si>
  <si>
    <t>Облаштування пунктiв пропуску через державний кордон, пов'язане з пiдготовкою  до Євро-2012</t>
  </si>
  <si>
    <t>Впровадження системи захисту транзитних перемiщень</t>
  </si>
  <si>
    <t>Створення багатофункцiональної комплексної системи "Електронна митниця"</t>
  </si>
  <si>
    <t>Прикладнi дослiдження i розробки у сферi фiскальної полiтики</t>
  </si>
  <si>
    <t>Пiдготовка кадрiв та пiдвищення квалiфiкацiї Нацiональним унiверситетом державної податкової служби</t>
  </si>
  <si>
    <t>Пiдготовка кадрiв у сферi фiскальної полiтики вищими навчальними закладами III i IV рiвнiв акредитацiї</t>
  </si>
  <si>
    <t>Реалiзацiя заходiв, передбачених Угодою про фiнансування програми "Пiдтримка секторальної полiтики управлiння кордоном в Українi"</t>
  </si>
  <si>
    <t>Створення та пiдготовка об'єктiв iнфраструктури Нацiонального унiверситету державної податкової служби до проведення Євро-2012</t>
  </si>
  <si>
    <t>Модернiзацiя податкової служби</t>
  </si>
  <si>
    <t>Державна служба фiнансового монiторингу України</t>
  </si>
  <si>
    <t>Керiвництво та управлiння у сферi фiнансового монiторингу</t>
  </si>
  <si>
    <t>Перепiдготовка та пiдвищення квалiфiкацiї у сферi боротьби з легалiзацiєю (вiдмиванням) доходiв, одержаних злочинним шляхом, i фiнансуванням тероризму</t>
  </si>
  <si>
    <t>Здiйснення капiтального ремонту будинку по вул.Бiлоруськiй,24</t>
  </si>
  <si>
    <t>Мiнiстерство фiнансiв України (загальнодержавнi витрати)</t>
  </si>
  <si>
    <t>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t>
  </si>
  <si>
    <t>Базова дотацiя</t>
  </si>
  <si>
    <t>Додатковi дотацiї з державного бюджету мiсцевим бюджетам</t>
  </si>
  <si>
    <t>Субвенцiя з державного бюджету мiсцевим бюджетам на придбання медичного автотранспорту, обладнання для закладiв охорони здоров'я</t>
  </si>
  <si>
    <t>Субвенцiя з державного бюджету районному бюджету Чернiгiвського району Чернiгiвської областi на будiвництво Седнiвського навчально-виховного комплексу</t>
  </si>
  <si>
    <t>Державнi капiтальнi видатки, що розподiляються Кабiнетом Мiнiстрiв України</t>
  </si>
  <si>
    <t>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t>
  </si>
  <si>
    <t>Стабiлiзацiйна дотацiя</t>
  </si>
  <si>
    <t>Часткове вiдшкодування процентних витрат за запозиченнями субієктiв господарювання, здiйсненими на внутрiшньому ринку</t>
  </si>
  <si>
    <t>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t>
  </si>
  <si>
    <t>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t>
  </si>
  <si>
    <t>Субвенцiя з державного бюджету обласному бюджету Одеської областi на придбання медичного обладнання для Одеської обласної дитячої клiнiчної лiкарнi</t>
  </si>
  <si>
    <t>Субвенцiя з державного бюджету бюджету Автономної Республiки Крим на соцiально-економiчний розвиток Автономної Республiки Крим</t>
  </si>
  <si>
    <t>Субвенцiя з державного бюджету мiсцевим бюджетам на соцiально-економiчний розвиток</t>
  </si>
  <si>
    <t>Субвенцiя з державного бюджету мiському бюджету мiста Києва на виконання функцiй столицi</t>
  </si>
  <si>
    <t>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t>
  </si>
  <si>
    <t>Субвенцiя з державного бюджету мiсцевим бюджетам на реалiзацiю прiоритетiв розвитку регiонiв</t>
  </si>
  <si>
    <t>Додаткова дотацiя з державного бюджету мiсцевим бюджетам на забезпечення пальним станцiй (вiддiлень) екстреної, швидкої та невiдкладної медичної допомоги</t>
  </si>
  <si>
    <t>Пайова участь у будiвництвi та придбання житла для осiб, якi займають посади в державних органах та забезпечують виконання завдань i функцiй держави</t>
  </si>
  <si>
    <t>Здiйснення природоохоронних заходiв з недопущення потрапляння мастила з гiдротурбiн в рiчку Днiпро</t>
  </si>
  <si>
    <t>Субвенцiя з державного бюджету мiському бюджету мiста Запорiжжя на будiвництво автотранспортної магiстралi через рiчку Днiпро у мiстi Запорiжжi</t>
  </si>
  <si>
    <t>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t>
  </si>
  <si>
    <t>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t>
  </si>
  <si>
    <t>Субвенцiя з державного бюджету на обслуговування боргу за запозиченнями, здiйсненими у 2012 роцi до загального фонду бюджету мiста Києва</t>
  </si>
  <si>
    <t>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t>
  </si>
  <si>
    <t>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t>
  </si>
  <si>
    <t>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t>
  </si>
  <si>
    <t>Субвенцiя з державного бюджету мiському бюджету мiста Жовтi Води на виконання заходiв щодо радiацiйного та соцiального захисту населення мiста Жовтi Води</t>
  </si>
  <si>
    <t>Стабiлiзацiйний фонд</t>
  </si>
  <si>
    <t>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t>
  </si>
  <si>
    <t>Субвенцiя з державного бюджету обласному бюджету Донецької областi на будiвництво сучасної регiональної лiкарнi швидкої медичної допомоги в м.Донецьку</t>
  </si>
  <si>
    <t>Субвенцiя з державного бюджету мiському бюджету мiста Бердянська Запорiзької областi на соцiально-економiчний розвиток</t>
  </si>
  <si>
    <t>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t>
  </si>
  <si>
    <t>Повернення позик, наданих за рахунок коштiв Стабiлiзацiйного фонду</t>
  </si>
  <si>
    <t>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t>
  </si>
  <si>
    <t>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t>
  </si>
  <si>
    <t>Субвенцiя з державного бюджету мiському бюджету мiста Калуша на соцiально-економiчний розвиток</t>
  </si>
  <si>
    <t>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t>
  </si>
  <si>
    <t>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t>
  </si>
  <si>
    <t>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t>
  </si>
  <si>
    <t>Повернення коштiв, наданих зi Стабiлiзацiйного фонду на поворотнiй основi</t>
  </si>
  <si>
    <t>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t>
  </si>
  <si>
    <t>Повернення коштiв, наданих для здiйснення операцiй з фiнансового лiзингу авiацiйної технiки</t>
  </si>
  <si>
    <t>Повернення безвiдсоткових бюджетних позичок, наданих пiдприємствам державної форми власностi на погашення заборгованостi iз заробiтної плати</t>
  </si>
  <si>
    <t>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t>
  </si>
  <si>
    <t>Повернення кредиту, наданого на реконструкцiю гiдроелектростанцiй за рахунок коштiв гранту Уряду Швейцарської конфедерацiї</t>
  </si>
  <si>
    <t>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t>
  </si>
  <si>
    <t>Обслуговування та погашення зобовіязань за залученими коштами пiд державнi гарантiї для здiйснення капiтальних видаткiв розпорядниками бюджетних коштiв</t>
  </si>
  <si>
    <t>Виконання державою гарантiйних зобов'язань за позичальникiв, що отримали кредити пiд державнi гарантiї</t>
  </si>
  <si>
    <t>Фiнансування проектiв розвитку за рахунок коштiв, залучених державою</t>
  </si>
  <si>
    <t>Повернення позик, наданих для фiнансування проектiв розвитку за рахунок коштiв, залучених державою</t>
  </si>
  <si>
    <t>Заходи щодо вдосконалення методологiї складання грошово-кредитної i банкiвської статистики</t>
  </si>
  <si>
    <t>Реалiзацiя програм допомоги Європейського Союзу</t>
  </si>
  <si>
    <t>Повернення бюджетних коштiв, наданих на поворотнiй основi на виконання окремих заходiв</t>
  </si>
  <si>
    <t>Cубвенцiя з державного бюджету мiському бюджету мiста Днiпропетровська на завершення будiвництва метрополiтену у м. Днiпропетровську</t>
  </si>
  <si>
    <t>Фiнансування спiльних з Європейським iнвестицiйним банком проектiв</t>
  </si>
  <si>
    <t>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t>
  </si>
  <si>
    <t>Нерозподiлений резерв</t>
  </si>
  <si>
    <t>Мiнiстерство юстицiї України</t>
  </si>
  <si>
    <t>Апарат Мiнiстерства юстицiї України</t>
  </si>
  <si>
    <t>Керiвництво та управлiння у сферi юстицiї</t>
  </si>
  <si>
    <t>Проведення судової експертизи, дослiдження i розробки у сферi методики проведення судових експертиз</t>
  </si>
  <si>
    <t>Прикладнi розробки у сферi методики проведення судових експертиз</t>
  </si>
  <si>
    <t>Пiдвищення квалiфiкацiї працiвникiв органiв юстицiї</t>
  </si>
  <si>
    <t>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t>
  </si>
  <si>
    <t>Платежi на виконання рiшень закордонних юрисдикцiйних органiв, прийнятих за наслiдками розгляду справ проти України</t>
  </si>
  <si>
    <t>Державна пiдтримка органiв реєстрацiї речових прав на нерухоме майно та їх обмеження</t>
  </si>
  <si>
    <t>Заходи з пiдготовки та проведення ХХIII Конгресу Всесвiтньої асоцiацiї юристiв</t>
  </si>
  <si>
    <t>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t>
  </si>
  <si>
    <t>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t>
  </si>
  <si>
    <t>Державна реєстрацiйна служба України</t>
  </si>
  <si>
    <t>Керiвництво та управлiння у сферi державної реєстрацiї</t>
  </si>
  <si>
    <t>Координацiйний центр з надання правової допомоги</t>
  </si>
  <si>
    <t>Забезпечення формування та функцiонування системи безоплатної правової допомоги</t>
  </si>
  <si>
    <t>Оплата послуг та вiдшкодування витрат адвокатiв з надання безоплатної вторинної правової допомоги</t>
  </si>
  <si>
    <t>Керiвництво та управлiння у сферi державної виконавчої служби</t>
  </si>
  <si>
    <t>Державна пенiтенцiарна служба України</t>
  </si>
  <si>
    <t>Керiвництво та управлiння у пенiтенцiарнiй сферi</t>
  </si>
  <si>
    <t>Виконання покарань установами i органами пенiтенцiарної служби</t>
  </si>
  <si>
    <t>Виконання покарань та утримання персоналу установ i органiв пенiтенцiарної служби</t>
  </si>
  <si>
    <t>Фiнансова пiдтримка санаторно-курортних закладiв Державного департаменту України з питань виконання покарань</t>
  </si>
  <si>
    <t>Утримання спецконтингенту, хворого на туберкульоз, в установах кримiнально-виконавчої служби</t>
  </si>
  <si>
    <t>Заходи щодо покращення умов тримання засуджених та осiб, взятих пiд варту</t>
  </si>
  <si>
    <t>Будiвництво (придбання) житла для осiб рядового i начальницького складу Державної кримiнально-виконавчої служби України</t>
  </si>
  <si>
    <t>Пiдготовка робiтничих кадрiв у професiйно-технiчних закладах соцiальної адаптацiї при установах виконання покарань</t>
  </si>
  <si>
    <t>Заходи з подолання епiдемiї туберкульозу та СНIДу в установах кримiнально-виконавчої системи</t>
  </si>
  <si>
    <t>Наукова i органiзацiйна дiяльнiсть президiї Нацiональної академiї правових наук України</t>
  </si>
  <si>
    <t>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t>
  </si>
  <si>
    <t>Керiвництво та управлiння у сферi захисту персональних даних</t>
  </si>
  <si>
    <t>Державна архiвна служба України</t>
  </si>
  <si>
    <t>Керiвництво та управлiння у сферi архiвної справи</t>
  </si>
  <si>
    <t>Прикладнi розробки у сферi архiвної справи та страхового фонду документацiї</t>
  </si>
  <si>
    <t>Забезпечення дiяльностi архiвних установ та установ страхового фонду документацiї</t>
  </si>
  <si>
    <t>Пiдвищення квалiфiкацiї фахiвцiв архiвної справи</t>
  </si>
  <si>
    <t>Забезпечення охорони примiщень державних архiвiв</t>
  </si>
  <si>
    <t>Створення i зберiгання страхового фонду документацiї</t>
  </si>
  <si>
    <t>Розробка проектно-кошторисної документацiї на реконструкцiю комплексу споруд центральних державних архiвiв у м.Києвi</t>
  </si>
  <si>
    <t>Реконструкцiя комплексу споруд центральних державних архiвних установ</t>
  </si>
  <si>
    <t>Мiнiстерство iнформацiйної полiтики України</t>
  </si>
  <si>
    <t>Апарат Мiнiстерства iнформацiйної полiтики України</t>
  </si>
  <si>
    <t>Керiвництво та управлiння у сферi iнформацiйної полiтики</t>
  </si>
  <si>
    <t>Виробництво та трансляцiя телерадiопрограм для державних потреб, збирання, обробка та розповсюдження офiцiйної iнформацiйної продукцiї</t>
  </si>
  <si>
    <t>Здiйснення заходiв у сферi захисту нацiонального iнформацiйного простору</t>
  </si>
  <si>
    <t>Державне агентство з питань науки, iнновацiй та iнформатизацiї України</t>
  </si>
  <si>
    <t>Апарат Державного агентства з питань науки, iнновацiй та iнформатизацiї України</t>
  </si>
  <si>
    <t>Державна iнспекцiя ядерного регулювання України</t>
  </si>
  <si>
    <t>Апарат Державної iнспекцiї ядерного регулювання України</t>
  </si>
  <si>
    <t>Керiвництво та управлiння у сферi ядерного регулювання</t>
  </si>
  <si>
    <t>Забезпечення ведення Державного регiстру джерел iонiзуючого випромiнювання</t>
  </si>
  <si>
    <t>Пiдвищення квалiфiкацiї державних службовцiв п'ятої-сьомої категорiй у сферi ядерного регулювання</t>
  </si>
  <si>
    <t>Забезпечення безпечного зберiгання вiдпрацьованих високоактивних джерел iонiзуючого випромiнювання</t>
  </si>
  <si>
    <t>Апарат Адмiнiстрацiї Державної прикордонної служби України</t>
  </si>
  <si>
    <t>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t>
  </si>
  <si>
    <t>Заходи з облаштування та реконструкцiї державного кордону, пов'язанi з проведенням Євро-2012</t>
  </si>
  <si>
    <t>Розвiдувальний орган Адмiнiстрацiї Державної прикордонної служби України</t>
  </si>
  <si>
    <t>Нацiональна комiсiя, що здiйснює державне регулювання у сферi ринкiв фiнансових послуг</t>
  </si>
  <si>
    <t>Апарат Нацiональної комiсiї, що здiйснює державне регулювання у сферi ринкiв фiнансових послуг</t>
  </si>
  <si>
    <t>Керiвництво та управлiння у сферi регулювання ринкiв фiнансових послуг</t>
  </si>
  <si>
    <t>Розробка та впровадження комплексної iнформацiйної системи</t>
  </si>
  <si>
    <t>Апарат Державної служби фiнансового монiторингу України</t>
  </si>
  <si>
    <t>Нацiональна комiсiя, що здiйснює державне регулювання у сферi зв'язку та iнформатизацiї</t>
  </si>
  <si>
    <t>Керiвництво та управлiння у сферi регулювання зв'язку та iнформатизацiї</t>
  </si>
  <si>
    <t>Розвiдувальна дiяльнiсть у сферi оборони</t>
  </si>
  <si>
    <t>Закупiвля комплексу спецiального призначення</t>
  </si>
  <si>
    <t>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t>
  </si>
  <si>
    <t>Видатки для Головного управлiння розвiдки Мiнiстерства оборони України на реалiзацiю заходiв щодо пiдвищення обороноздатностi i безпеки держави</t>
  </si>
  <si>
    <t>Вища рада юстицiї</t>
  </si>
  <si>
    <t>Апарат Вищої ради юстицiї</t>
  </si>
  <si>
    <t>Формування суддiвського корпусу та контроль за його дiяльнiстю</t>
  </si>
  <si>
    <t>Секретарiат Уповноваженого Верховної Ради України з прав людини</t>
  </si>
  <si>
    <t>Парламентський контроль за додержанням конституцiйних прав i свобод людини</t>
  </si>
  <si>
    <t>Антимонопольний комiтет України</t>
  </si>
  <si>
    <t>Апарат Антимонопольного комiтету України</t>
  </si>
  <si>
    <t>Керiвництво та управлiння  у сферi конкурентної полiтики, контроль за дотриманням законодавства про захист економiчної конкуренцiї</t>
  </si>
  <si>
    <t>Прикладнi розробки у сферi конкурентної полiтики та права</t>
  </si>
  <si>
    <t>Вища атестацiйна комiсiя України</t>
  </si>
  <si>
    <t>Апарат Вищої атестацiйної комiсiї України</t>
  </si>
  <si>
    <t>Керiвництво та управлiння у сферi атестацiї наукових та науково-педагогiчних кадрiв вищої квалiфiкацiї, присудження наукових ступенiв</t>
  </si>
  <si>
    <t>Апарат Державної пенiтенцiарної служби України</t>
  </si>
  <si>
    <t>Державний департамент України з питань виконання покарань (загальнодержавнi витрати)</t>
  </si>
  <si>
    <t>Апарат Державної архiвної служби України</t>
  </si>
  <si>
    <t>Нацiональне агентство України з питань державної служби</t>
  </si>
  <si>
    <t>Апарат Нацiонального агентства України з питань державної служби</t>
  </si>
  <si>
    <t>Керiвництво та  функцiональне управлiння у сферi державної служби</t>
  </si>
  <si>
    <t>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t>
  </si>
  <si>
    <t>Пiдвищення квалiфiкацiї фахiвцiв у сферi європейської та свiтової iнтеграцiї</t>
  </si>
  <si>
    <t>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t>
  </si>
  <si>
    <t>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t>
  </si>
  <si>
    <t>Центр адаптацiї державної служби до стандартiв Європейського Союзу</t>
  </si>
  <si>
    <t>Прикладнi дослiдження i розробки у сферi державної служби та її адаптацiї до стандартiв Європейського Союзу</t>
  </si>
  <si>
    <t>Органiзацiя пiдготовки та виконання тренiнгових програм i заходiв з розвитку вищого корпусу державної служби</t>
  </si>
  <si>
    <t>Забезпечення автоматизованої iнформацiйно-аналiтичної системи  облiку особових справ державних службовцiв i посадових осiб мiсцевого самоврядування</t>
  </si>
  <si>
    <t>Нацiональна комiсiя з цiнних паперiв та фондового ринку</t>
  </si>
  <si>
    <t>Апарат Нацiональної комiсiї з цiнних паперiв та фондового ринку</t>
  </si>
  <si>
    <t>Керiвництво та управлiння у сферi фондового ринку</t>
  </si>
  <si>
    <t>Створення cистеми монiторингу фондового ринку</t>
  </si>
  <si>
    <t>Пiдвищення квалiфiкацiї фахiвцiв з питань фондового ринку та корпоративного управлiння</t>
  </si>
  <si>
    <t>Державна податкова адмiнiстрацiя України (загальнодержавнi витрати)</t>
  </si>
  <si>
    <t>Державне агентство з iнвестицiй та управлiння нацiональними проектами України (загальнодержавнi витрати)</t>
  </si>
  <si>
    <t>Нацiональне антикорупцiйне бюро України</t>
  </si>
  <si>
    <t>Забезпечення дiяльностi Нацiонального антикорупцiйного бюро України</t>
  </si>
  <si>
    <t>Нацiональне агентство з питань запобiгання корупцiї</t>
  </si>
  <si>
    <t>Апарат Нацiонального агентства з питань запобiгання корупцiї</t>
  </si>
  <si>
    <t>Керiвництво та управлiння у сферi запобiгання корупцiї</t>
  </si>
  <si>
    <t>Фiнансування статутної дiяльностi полiтичних партiй</t>
  </si>
  <si>
    <t>Нацiональна комiсiя, що здiйснює державне регулювання у сферах енергетики та комунальних послуг</t>
  </si>
  <si>
    <t>Апарат Нацiональної комiсiї, що здiйснює державне регулювання у сферах енергетики та комунальних послуг</t>
  </si>
  <si>
    <t>Керiвництво та управлiння у сферi регулювання енергетики та комунальних послуг</t>
  </si>
  <si>
    <t>Апарат Державного агентства з енергоефективностi та енергозбереження України</t>
  </si>
  <si>
    <t>Нацiональна комiсiя, що здiйснює державне регулювання у сферi енергетики</t>
  </si>
  <si>
    <t>Апарат Нацiональної комiсiї, що здiйснює державне регулювання у сферi енергетики</t>
  </si>
  <si>
    <t>Керiвництво та управлiння у сферi регулювання енергетики</t>
  </si>
  <si>
    <t>Впровадження концепцiї Оптового ринку електроенергiї України</t>
  </si>
  <si>
    <t>Державне космiчне агентство України</t>
  </si>
  <si>
    <t>Апарат Державного космiчного агентства України</t>
  </si>
  <si>
    <t>Керiвництво та управлiння у сферi космiчної дiяльностi</t>
  </si>
  <si>
    <t>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t>
  </si>
  <si>
    <t>Надання позашкiльної освiти Нацiональним центром аерокосмiчної освiти молодi iм.О.М. Макарова</t>
  </si>
  <si>
    <t>Загальнодержавна цiльова науково-технiчна космiчна програма України</t>
  </si>
  <si>
    <t>Управлiння та випробування космiчних засобiв</t>
  </si>
  <si>
    <t>Будiвництво (придбання) житла для вiйськовослужбовцiв Державного космiчного агентства України</t>
  </si>
  <si>
    <t>Утилiзацiя твердого ракетного палива</t>
  </si>
  <si>
    <t>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t>
  </si>
  <si>
    <t>Реконструкцiя i технiчне переоснащення ТЕЦ ДП "ВО Пiвденний машинобудiвний завод iм. О.М. Макарова"</t>
  </si>
  <si>
    <t>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t>
  </si>
  <si>
    <t>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t>
  </si>
  <si>
    <t>Забезпечення службовим житлом молодих спецiалiстiв державних пiдприємств космiчної галузi</t>
  </si>
  <si>
    <t>Пiдготовка та створення спецiальних технологiй для виготовлення багатофункцiонального ракетного комплексу за темою "Сапсан"</t>
  </si>
  <si>
    <t>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t>
  </si>
  <si>
    <t>Нацiональне агентство України з питань забезпечення ефективного використання енергетичних ресурсiв (загальнодержавнi витрати)</t>
  </si>
  <si>
    <t>Нацiональна комiсiя регулювання ринку комунальних послуг України</t>
  </si>
  <si>
    <t>Апарат Нацiонального агентства України з питань виявлення, розшуку та управлiння активами, одержаними вiд корупцiйних та iнших злочинiв</t>
  </si>
  <si>
    <t>Керiвництво та управлiння у сферi розшуку та управлiння активами, одержаними вiд корупцiйних та iнших злочинiв</t>
  </si>
  <si>
    <t>Нацiональна рада України з питань телебачення i радiомовлення</t>
  </si>
  <si>
    <t>Апарат Нацiональної ради України з питань телебачення i радiомовлення</t>
  </si>
  <si>
    <t>Керiвництво та управлiння здiйсненням контролю у сферi телебачення i радiомовлення</t>
  </si>
  <si>
    <t>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t>
  </si>
  <si>
    <t>Нацiональна комiсiя, що здiйснює державне регулювання у сферi комунальних послуг</t>
  </si>
  <si>
    <t>Апарат Нацiональної комiсiї, що здiйснює державне регулювання у сферi комунальних послуг</t>
  </si>
  <si>
    <t>Керiвництво та управлiння у сферi регулювання ринку комунальних послуг</t>
  </si>
  <si>
    <t>Нацiональне агентство з питань пiдготовки та проведення в Українi фiнальної частини чемпiонату Європи 2012 року з футболу</t>
  </si>
  <si>
    <t>Апарат Нацiонального агентства з питань пiдготовки та проведення в Українi фiнальної частини чемпiонату Європи 2012 року з футболу</t>
  </si>
  <si>
    <t>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t>
  </si>
  <si>
    <t>Заходи iз залучення iнвесторiв для пiдготовки i проведення в Українi фiнальної частини чемпiонату Європи 2012 року з футболу</t>
  </si>
  <si>
    <t>Рада нацiональної безпеки i оборони України</t>
  </si>
  <si>
    <t>Апарат Ради нацiональної безпеки i оборони України</t>
  </si>
  <si>
    <t>Iнформацiйно-аналiтичне забезпечення координацiйної дiяльностi у сферi нацiональної безпеки i оборони</t>
  </si>
  <si>
    <t>Фундаментальнi дослiдження у сферi нацiональної безпеки</t>
  </si>
  <si>
    <t>Прикладнi розробки у сферi нацiональної безпеки</t>
  </si>
  <si>
    <t>Пiдготовка науково-педагогiчних та наукових кадрiв у сферi нацiональної безпеки</t>
  </si>
  <si>
    <t>Керiвництво та управлiння у сферi контролю за виконанням державного бюджету</t>
  </si>
  <si>
    <t>Створення iнформацiйно-аналiтичної системи Рахункової палати</t>
  </si>
  <si>
    <t>Центральне управлiння Служби безпеки України</t>
  </si>
  <si>
    <t>Забезпечення заходiв у сферi безпеки держави та дiяльностi органiв системи Служби безпеки України</t>
  </si>
  <si>
    <t>Наукова дiяльнiсть у сферi забезпечення державної безпеки, дослiдження та розробки спецiальної технiки</t>
  </si>
  <si>
    <t>Забезпечення перебування за кордоном працiвникiв органiв державної влади</t>
  </si>
  <si>
    <t>Медичне обслуговування i оздоровлення особового складу та утримання закладiв дошкiльної освiти Служби безпеки України</t>
  </si>
  <si>
    <t>Створення, закупiвля i модернiзацiя озброєння, вiйськової та спецiальної технiки за державним оборонним замовленням Служби безпеки</t>
  </si>
  <si>
    <t>Пiдготовка та перепiдготовка кадрiв Служби безпеки України вищими навчальними закладами III та IV рiвнiв акредитацiї</t>
  </si>
  <si>
    <t>Заходи iз забезпечення безпеки та протидiї терористичнiй дiяльностi, пов'язанi з проведенням  Євро-2012</t>
  </si>
  <si>
    <t>Утримання закладiв дошкiльної освiти Служби безпеки України</t>
  </si>
  <si>
    <t>Будiвництво (придбання) житла для вiйськовослужбовцiв Служби безпеки України</t>
  </si>
  <si>
    <t>Забезпечення заходiв спецiальними пiдроздiлами по боротьбi з органiзованою злочиннiстю та корупцiєю Служби безпеки України</t>
  </si>
  <si>
    <t>Боротьба з тероризмом на територiї України</t>
  </si>
  <si>
    <t>Видатки для Служби безпеки України на реалiзацiю заходiв щодо пiдвищення обороноздатностi i безпеки держави</t>
  </si>
  <si>
    <t>Департамент розвiдки Служби безпеки України</t>
  </si>
  <si>
    <t>Координацiя дiяльностi у запобiганнi терористичним актам та боротьба з тероризмом на територiї України</t>
  </si>
  <si>
    <t>Служба безпеки України (загальнодержавнi витрати)</t>
  </si>
  <si>
    <t>Медичне обслуговування працiвникiв Нацiональної академiї наук України</t>
  </si>
  <si>
    <t>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t>
  </si>
  <si>
    <t>Збереження та популяризацiя iсторiї педагогiчної науки та практики</t>
  </si>
  <si>
    <t>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t>
  </si>
  <si>
    <t>Управлiння державної охорони України</t>
  </si>
  <si>
    <t>Державна охорона органiв державної влади та посадових осiб</t>
  </si>
  <si>
    <t>Будiвництво (придбання) житла для вiйськовослужбовцiв Управлiння державної охорони України</t>
  </si>
  <si>
    <t>Видатки для Управлiння державної охорони України на реалiзацiю заходiв щодо пiдвищення обороноздатностi i безпеки держави</t>
  </si>
  <si>
    <t>Керiвництво та управлiння у сферi державного майна</t>
  </si>
  <si>
    <t>Заходи, пов'язанi з проведенням приватизацiї державного майна</t>
  </si>
  <si>
    <t>Створення та впровадження комплексної системи електронного документообiгу та iнформацiйно-аналiтичних реєстрiв Фонду державного майна України</t>
  </si>
  <si>
    <t>Служба зовнiшньої розвiдки України</t>
  </si>
  <si>
    <t>Розвiдувальна дiяльнiсть у сферi безпеки держави та спецiальний захист державних представництв за кордоном</t>
  </si>
  <si>
    <t>Медичне обслуговування та оздоровлення особового складу Служби зовнiшньої розвiдки України</t>
  </si>
  <si>
    <t>Будiвництво (придбання) житла для вiйськовослужбовцiв Служби зовнiшньої розвiдки України</t>
  </si>
  <si>
    <t>Пiдготовка та пiдвищення квалiфiкацiї кадрiв у сферi розвiдувальної дiяльностi вищими навчальними закладами III i IV рiвнiв акредитацiї</t>
  </si>
  <si>
    <t>Видатки для Служби зовнiшньої розвiдки України на реалiзацiю заходiв щодо пiдвищення обороноздатностi i безпеки держави</t>
  </si>
  <si>
    <t>Адмiнiстрацiя Державної служби спецiального зв'язку та захисту iнформацiї України</t>
  </si>
  <si>
    <t>Забезпечення функцiонування державної системи спецiального зв'язку та захисту iнформацiї</t>
  </si>
  <si>
    <t>Розвиток i модернiзацiя державної системи спецiального зв'язку та захисту iнформацiї</t>
  </si>
  <si>
    <t>Розвиток та модернiзацiя державної системи урядового зв'язку</t>
  </si>
  <si>
    <t>Створення та забезпечення функцiонування Нацiональної системи конфiденцiйного зв'язку</t>
  </si>
  <si>
    <t>Пiдготовка кадрiв для сфери зв'язку вищими навчальними закладами III та IV рiвнiв акредитацiї</t>
  </si>
  <si>
    <t>Будiвництво (придбання) житла для вiйськовослужбовцiв Державної служби спецiального зв'язку та захисту iнформацiї України</t>
  </si>
  <si>
    <t>Створення, закупiвля i модернiзацiя спецiальної технiки за державним оборонним замовленням Державної служби спецiального зв'язку та захисту iнформацiї</t>
  </si>
  <si>
    <t>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t>
  </si>
  <si>
    <t>Пiдготовка кадрiв для сфери зв'язку вищими навчальними закладами I та II рiвнiв акредитацiї</t>
  </si>
  <si>
    <t>Доставка дипломатичної кореспонденцiї за кордон i в Україну</t>
  </si>
  <si>
    <t>Доставка спецiальної службової кореспонденцiї органам державної влади</t>
  </si>
  <si>
    <t>Модернiзацiя вузлiв звіязку спецiального призначення</t>
  </si>
  <si>
    <t>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t>
  </si>
  <si>
    <t>Головне управлiння урядового фельдієгерського звіязку Державної служби спецiального зв'язку та захисту iнформацiї України</t>
  </si>
  <si>
    <t>Органiзацiйне забезпечення пiдготовки та реалiзацiї iнфраструктурних проектiв</t>
  </si>
  <si>
    <t>Центральна виборча комiсiя</t>
  </si>
  <si>
    <t>Апарат Центральної виборчої комiсiї</t>
  </si>
  <si>
    <t>Керiвництво та управлiння у сферi проведення виборiв та референдумiв</t>
  </si>
  <si>
    <t>Проведення виборiв народних депутатiв України</t>
  </si>
  <si>
    <t>Проведення виборiв Президента України</t>
  </si>
  <si>
    <t>Функцiонування Державного реєстру виборцiв</t>
  </si>
  <si>
    <t>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t>
  </si>
  <si>
    <t>Центральна виборча комiсiя (загальнодержавнi витрати)</t>
  </si>
  <si>
    <t>Субвенцiя з державного бюджету мiсцевим бюджетам на проведення виборiв депутатiв мiсцевих рад та сiльських, селищних, мiських голiв</t>
  </si>
  <si>
    <t>Рада мiнiстрiв Автономної Республiки Крим</t>
  </si>
  <si>
    <t>Апарат Ради мiнiстрiв Автономної Республiки Крим</t>
  </si>
  <si>
    <t>Здiйснення виконавчої влади в Автономнiй Республiцi Крим</t>
  </si>
  <si>
    <t>Вiнницька обласна державна адмiнiстрацiя</t>
  </si>
  <si>
    <t>Апарат Вiнницької обласної державної адмiнiстрацiї</t>
  </si>
  <si>
    <t>Здiйснення виконавчої влади у Вiнницькiй областi</t>
  </si>
  <si>
    <t>Субвенцiя з державного бюджету обласному бюджету Вiнницької областi для лiквiдацiї наслiдкiв стихiйного лиха, що сталося 23 і 27 липня 2008 року</t>
  </si>
  <si>
    <t>Будiвництво, реконструкцiя, капiтальний ремонт обієктiв соцiальної та iншої iнфраструктури у Вiнницькiй областi</t>
  </si>
  <si>
    <t>Волинська обласна державна адмiнiстрацiя</t>
  </si>
  <si>
    <t>Апарат Волинської обласної державної адмiнiстрацiї</t>
  </si>
  <si>
    <t>Здiйснення виконавчої влади у Волинськiй областi</t>
  </si>
  <si>
    <t>Днiпропетровська обласна державна адмiнiстрацiя</t>
  </si>
  <si>
    <t>Апарат Днiпропетровської обласної державної адмiнiстрацiї</t>
  </si>
  <si>
    <t>Здiйснення виконавчої влади у Днiпропетровськiй областi</t>
  </si>
  <si>
    <t>Донецька обласна державна адмiнiстрацiя</t>
  </si>
  <si>
    <t>Апарат Донецької обласної державної адмiнiстрацiї</t>
  </si>
  <si>
    <t>Здiйснення виконавчої влади у Донецькiй областi</t>
  </si>
  <si>
    <t>Житомирська обласна державна адмiнiстрацiя</t>
  </si>
  <si>
    <t>Апарат Житомирської обласної державної адмiнiстрацiї</t>
  </si>
  <si>
    <t>Здiйснення виконавчої влади у Житомирськiй областi</t>
  </si>
  <si>
    <t>Закарпатська обласна державна адмiнiстрацiя</t>
  </si>
  <si>
    <t>Апарат Закарпатської обласної державної адмiнiстрацiї</t>
  </si>
  <si>
    <t>Здiйснення виконавчої влади у Закарпатськiй областi</t>
  </si>
  <si>
    <t>Субвенцiя з державного бюджету обласному бюджету Закарпатської областi для лiквiдацiї наслiдкiв стихiйного лиха, що сталося 23 і 27 липня 2008 року</t>
  </si>
  <si>
    <t>Запорiзька обласна державна адмiнiстрацiя</t>
  </si>
  <si>
    <t>Апарат Запорiзької обласної державної адмiнiстрацiї</t>
  </si>
  <si>
    <t>Здiйснення виконавчої влади у Запорiзькiй областi</t>
  </si>
  <si>
    <t>Iвано-Франкiвська обласна державна адмiнiстрацiя</t>
  </si>
  <si>
    <t>Апарат Iвано-Франкiвської обласної державної адмiнiстрацiї</t>
  </si>
  <si>
    <t>Здiйснення виконавчої влади в Iвано-Франкiвськiй областi</t>
  </si>
  <si>
    <t>Київська обласна державна адмiнiстрацiя</t>
  </si>
  <si>
    <t>Апарат Київської обласної державної адмiнiстрацiї</t>
  </si>
  <si>
    <t>Здiйснення виконавчої влади у Київськiй областi</t>
  </si>
  <si>
    <t>Кiровоградська обласна державна адмiнiстрацiя</t>
  </si>
  <si>
    <t>Апарат Кiровоградської обласної державної адмiнiстрацiї</t>
  </si>
  <si>
    <t>Здiйснення виконавчої влади у Кiровоградськiй областi</t>
  </si>
  <si>
    <t>Луганська обласна державна адмiнiстрацiя</t>
  </si>
  <si>
    <t>Апарат Луганської обласної державної адмiнiстрацiї</t>
  </si>
  <si>
    <t>Здiйснення виконавчої влади у Луганськiй областi</t>
  </si>
  <si>
    <t>Львiвська обласна державна адмiнiстрацiя</t>
  </si>
  <si>
    <t>Апарат Львiвської обласної державної адмiнiстрацiї</t>
  </si>
  <si>
    <t>Здiйснення виконавчої влади у Львiвськiй областi</t>
  </si>
  <si>
    <t>Субвенцiя з державного бюджету обласному бюджету Львiвської областi для лiквiдацiї наслiдкiв стихiйного лиха, що сталося 23 і 27 липня 2008 року</t>
  </si>
  <si>
    <t>Миколаївська обласна державна адмiнiстрацiя</t>
  </si>
  <si>
    <t>Апарат Миколаївської обласної державної адмiнiстрацiї</t>
  </si>
  <si>
    <t>Здiйснення виконавчої влади у Миколаївськiй областi</t>
  </si>
  <si>
    <t>Одеська обласна державна адмiнiстрацiя</t>
  </si>
  <si>
    <t>Апарат Одеської обласної державної адмiнiстрацiї</t>
  </si>
  <si>
    <t>Здiйснення виконавчої влади в Одеськiй областi</t>
  </si>
  <si>
    <t>Будiвництво, реконструкцiя та ремонт об'єктiв соцiальної та iншої iнфраструктури у Одеськiй областi</t>
  </si>
  <si>
    <t>Полтавська обласна державна адмiнiстрацiя</t>
  </si>
  <si>
    <t>Апарат Полтавської обласної державної адмiнiстрацiї</t>
  </si>
  <si>
    <t>Здiйснення виконавчої влади у Полтавськiй областi</t>
  </si>
  <si>
    <t>Рiвненська обласна державна адмiнiстрацiя</t>
  </si>
  <si>
    <t>Апарат Рiвненської обласної державної адмiнiстрацiї</t>
  </si>
  <si>
    <t>Здiйснення виконавчої влади у Рiвненськiй областi</t>
  </si>
  <si>
    <t>Сумська обласна державна адмiнiстрацiя</t>
  </si>
  <si>
    <t>Апарат Сумської обласної державної адмiнiстрацiї</t>
  </si>
  <si>
    <t>Здiйснення виконавчої влади у Сумськiй областi</t>
  </si>
  <si>
    <t>Тернопiльська обласна державна адмiнiстрацiя</t>
  </si>
  <si>
    <t>Апарат Тернопiльської обласної державної адмiнiстрацiї</t>
  </si>
  <si>
    <t>Здiйснення виконавчої влади у Тернопiльськiй областi</t>
  </si>
  <si>
    <t>Субвенцiя з державного бюджету обласному бюджету Тернопiльської областi для лiквiдацiї наслiдкiв стихiйного лиха, що сталося 23 і 27 липня 2008 року</t>
  </si>
  <si>
    <t>Харкiвська обласна державна адмiнiстрацiя</t>
  </si>
  <si>
    <t>Апарат Харкiвської обласної державної адмiнiстрацiї</t>
  </si>
  <si>
    <t>Здiйснення виконавчої влади у Харкiвськiй областi</t>
  </si>
  <si>
    <t>Будiвництво, реконструкцiя, ремонт та утримання вулиць i дорiг комунальної власностi у населених пунктах Харкiвської областi</t>
  </si>
  <si>
    <t>Херсонська обласна державна адмiнiстрацiя</t>
  </si>
  <si>
    <t>Апарат Херсонської обласної державної адмiнiстрацiї</t>
  </si>
  <si>
    <t>Здiйснення виконавчої влади у Херсонськiй областi</t>
  </si>
  <si>
    <t>Хмельницька обласна державна адмiнiстрацiя</t>
  </si>
  <si>
    <t>Апарат Хмельницької обласної державної адмiнiстрацiї</t>
  </si>
  <si>
    <t>Здiйснення виконавчої влади у Хмельницькiй областi</t>
  </si>
  <si>
    <t>Черкаська обласна державна адмiнiстрацiя</t>
  </si>
  <si>
    <t>Апарат Черкаської обласної державної адмiнiстрацiї</t>
  </si>
  <si>
    <t>Здiйснення виконавчої влади у Черкаськiй областi</t>
  </si>
  <si>
    <t>Чернiвецька обласна державна адмiнiстрацiя</t>
  </si>
  <si>
    <t>Апарат Чернiвецької обласної державної адмiнiстрацiї</t>
  </si>
  <si>
    <t>Здiйснення виконавчої влади у Чернiвецькiй областi</t>
  </si>
  <si>
    <t>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t>
  </si>
  <si>
    <t>Чернiгiвська обласна державна адмiнiстрацiя</t>
  </si>
  <si>
    <t>Апарат Чернiгiвської обласної державної адмiнiстрацiї</t>
  </si>
  <si>
    <t>Здiйснення виконавчої влади у Чернiгiвськiй областi</t>
  </si>
  <si>
    <t>Київська мiська державна адмiнiстрацiя</t>
  </si>
  <si>
    <t>Апарат Київської мiської державної адмiнiстрацiї</t>
  </si>
  <si>
    <t>Севастопольська мiська державна адмiнiстрацiя</t>
  </si>
  <si>
    <t>Апарат Севастопольської мiської державної адмiнiстрацiї</t>
  </si>
  <si>
    <t>Здiйснення виконавчої влади у мiстi Севастополi</t>
  </si>
  <si>
    <t>Рада мiнiстрiв Автономної республiки Крим (загальнодержавнi витрати)</t>
  </si>
  <si>
    <t>Керiвництво та управлiння у сферi регуляторної полiтики та лiцензування</t>
  </si>
  <si>
    <t>1220</t>
  </si>
  <si>
    <t xml:space="preserve">Усього доходів від обмінних операцій </t>
  </si>
  <si>
    <t>Усього доходів від необмінних операцій</t>
  </si>
  <si>
    <t>Усього доходів</t>
  </si>
  <si>
    <t>Усього витрат за обмінними операціями</t>
  </si>
  <si>
    <t>Усього витрати за необмінними операціями</t>
  </si>
  <si>
    <t>Усього витрат</t>
  </si>
  <si>
    <t>Адміністративні збори та платежі, доходи від некомерційної господарської діяльності</t>
  </si>
  <si>
    <t xml:space="preserve">Усього доходів </t>
  </si>
  <si>
    <t>(ініціали та прізвище)</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</si>
  <si>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</si>
  <si>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Керівництво і управління у відповідній сфері у містах, селищах, селах</t>
  </si>
  <si>
    <t>Надання допомоги до досягнення дитиною трирічного віку</t>
  </si>
  <si>
    <t>Надання допомоги по догляду за інвалідами I чи II групи внаслідок психічного розладу</t>
  </si>
  <si>
    <t>2300</t>
  </si>
  <si>
    <t>2301</t>
  </si>
  <si>
    <t>2302</t>
  </si>
  <si>
    <t>2303</t>
  </si>
  <si>
    <t>2304</t>
  </si>
  <si>
    <t>2305</t>
  </si>
  <si>
    <t>2306</t>
  </si>
  <si>
    <t>2400</t>
  </si>
  <si>
    <t>2401</t>
  </si>
  <si>
    <t>2402</t>
  </si>
  <si>
    <t>2403</t>
  </si>
  <si>
    <t>2404</t>
  </si>
  <si>
    <t>3250</t>
  </si>
  <si>
    <t>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</si>
  <si>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Громадська спілка</t>
  </si>
  <si>
    <t>Об'єднання співвласників багатоквартирного будинку</t>
  </si>
  <si>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</si>
  <si>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2018 р.</t>
  </si>
  <si>
    <t>1 січня</t>
  </si>
  <si>
    <t>01.01.2018 р.</t>
  </si>
  <si>
    <t>Установа/бюджет</t>
  </si>
  <si>
    <t>Грошові кошти та їх еквіваленти розпорядників бюджетних коштів та державних цільових фондів у:</t>
  </si>
  <si>
    <t>УСЬОГО:</t>
  </si>
  <si>
    <t>план на рік</t>
  </si>
  <si>
    <t>план на звітний період з урахуванням змін</t>
  </si>
  <si>
    <t>фактична сума виконання за звітний період</t>
  </si>
  <si>
    <t>Надходження Фонду загальнообов'язкового державного соціального страхування України на випадок безробіття</t>
  </si>
  <si>
    <t>I. Рух коштів у результаті операційної діяльності</t>
  </si>
  <si>
    <t>Надходження від обмінних операцій:</t>
  </si>
  <si>
    <t xml:space="preserve">   бюджетні асигнування</t>
  </si>
  <si>
    <t xml:space="preserve">   надходження від надання послуг (виконання робіт)</t>
  </si>
  <si>
    <t xml:space="preserve">   надходження від продажу активів </t>
  </si>
  <si>
    <t xml:space="preserve">   інші надходження від обмінних операцій</t>
  </si>
  <si>
    <t>Надходження від необмінних операцій:</t>
  </si>
  <si>
    <t xml:space="preserve">   податкові надходження</t>
  </si>
  <si>
    <t xml:space="preserve">   неподаткові надходження</t>
  </si>
  <si>
    <t xml:space="preserve">   надходження до державних цільових фондів</t>
  </si>
  <si>
    <t xml:space="preserve">   інші надходження від необмінних операцій</t>
  </si>
  <si>
    <t xml:space="preserve">Інші надходження </t>
  </si>
  <si>
    <t>Витрати за обмінними операціями:</t>
  </si>
  <si>
    <t xml:space="preserve">   витрати на  виконання бюджетних програм</t>
  </si>
  <si>
    <t xml:space="preserve">   витрати на виготовлення продукції (надання послуг, виконання робіт)</t>
  </si>
  <si>
    <t xml:space="preserve">   витрати з продажу активів</t>
  </si>
  <si>
    <t xml:space="preserve">   інші витрати за обмінними операціями</t>
  </si>
  <si>
    <t>Витрати за необмінними операціями:</t>
  </si>
  <si>
    <t xml:space="preserve">   інші витрати за необмінними операціями</t>
  </si>
  <si>
    <t>Усього витрат від операційної діяльності</t>
  </si>
  <si>
    <t>Чистий рух коштів від операційної діяльності</t>
  </si>
  <si>
    <t>II. Рух коштів у результаті інвестиційної діяльності</t>
  </si>
  <si>
    <t>Надходження від продажу:</t>
  </si>
  <si>
    <t xml:space="preserve">   фінансових інвестицій</t>
  </si>
  <si>
    <t xml:space="preserve">   основних засобів</t>
  </si>
  <si>
    <t xml:space="preserve">   інвестиційної нерухомості</t>
  </si>
  <si>
    <t xml:space="preserve">   нематеріальних активів</t>
  </si>
  <si>
    <t xml:space="preserve">   незавершених капітальних інвестицій</t>
  </si>
  <si>
    <t xml:space="preserve">   довгострокових біологічних активів</t>
  </si>
  <si>
    <t>Витрати на придбання:</t>
  </si>
  <si>
    <t>Усього витрат від інвестиційної діяльності</t>
  </si>
  <si>
    <t>Чистий рух коштів від інвестиційної діяльності</t>
  </si>
  <si>
    <t>III. Рух коштів у результаті фінансової діяльності</t>
  </si>
  <si>
    <t>Надходження від:</t>
  </si>
  <si>
    <t xml:space="preserve">   повернення кредитів</t>
  </si>
  <si>
    <t xml:space="preserve">   отримання позик</t>
  </si>
  <si>
    <t xml:space="preserve">   отримання відсотків (роялті)</t>
  </si>
  <si>
    <t>Витрати на:</t>
  </si>
  <si>
    <t xml:space="preserve">   надання кредитів</t>
  </si>
  <si>
    <t xml:space="preserve">   погашення позик</t>
  </si>
  <si>
    <t xml:space="preserve">   сплату відсотків</t>
  </si>
  <si>
    <t>Коригування</t>
  </si>
  <si>
    <t>Усього витрат від фінансової діяльності</t>
  </si>
  <si>
    <t>Чистий рух коштів від фінансової діяльності</t>
  </si>
  <si>
    <t>Чистий рух коштів за звітний період</t>
  </si>
  <si>
    <t>Залишок коштів на початок року</t>
  </si>
  <si>
    <t>Залишок коштів отриманий</t>
  </si>
  <si>
    <t>Залишок коштів перерахований</t>
  </si>
  <si>
    <t>Вплив зміни валютних курсів на залишок коштів</t>
  </si>
  <si>
    <t>Залишок коштів на кінець року</t>
  </si>
  <si>
    <t>* Витрати в натуральній формі</t>
  </si>
  <si>
    <t>ЗВІТ ПРО РУХ ГРОШОВИХ КОШТІВ</t>
  </si>
  <si>
    <t>Форма № 3-дс</t>
  </si>
  <si>
    <t>Додаток 3
до Національного положення (стандарту) бухгалтерського обліку в державному секторі 101 «Подання фінансової звітності»</t>
  </si>
  <si>
    <t>Головний бухгалтер (спеціаліст, на якого покладено виконання обов’язків бухгалтерської служби)</t>
  </si>
  <si>
    <r>
      <t xml:space="preserve">Періодичність: </t>
    </r>
    <r>
      <rPr>
        <sz val="10"/>
        <color indexed="8"/>
        <rFont val="Times New Roman"/>
        <family val="1"/>
        <charset val="204"/>
      </rPr>
      <t xml:space="preserve"> річна</t>
    </r>
  </si>
  <si>
    <r>
      <rPr>
        <vertAlign val="superscript"/>
        <sz val="10"/>
        <color indexed="8"/>
        <rFont val="Times New Roman"/>
        <family val="1"/>
        <charset val="204"/>
      </rPr>
      <t>*</t>
    </r>
    <r>
      <rPr>
        <sz val="10"/>
        <color indexed="8"/>
        <rFont val="Times New Roman"/>
        <family val="1"/>
        <charset val="204"/>
      </rPr>
      <t xml:space="preserve"> Надходження в натуральній формі</t>
    </r>
    <r>
      <rPr>
        <vertAlign val="superscript"/>
        <sz val="9"/>
        <color indexed="8"/>
        <rFont val="Times New Roman"/>
        <family val="1"/>
        <charset val="204"/>
      </rPr>
      <t/>
    </r>
  </si>
  <si>
    <t>Залишок на початок року</t>
  </si>
  <si>
    <t>Коригування:</t>
  </si>
  <si>
    <t>Зміна облікової політики</t>
  </si>
  <si>
    <t>Виправлення помилок</t>
  </si>
  <si>
    <t>Інші зміни</t>
  </si>
  <si>
    <t>Скоригований залишок на початок року</t>
  </si>
  <si>
    <t>Переоцінка активів:</t>
  </si>
  <si>
    <t>Дооцінка (уцінка) основних засобів</t>
  </si>
  <si>
    <t>Дооцінка (уцінка) незавершених капітальних інвестицій</t>
  </si>
  <si>
    <t>Дооцінка (уцінка) нематеріальних активів</t>
  </si>
  <si>
    <t>Дооцінка (уцінка) довгострокових біологічних активів</t>
  </si>
  <si>
    <t>Збільшення капіталу в підприємствах</t>
  </si>
  <si>
    <t>Зменшення капіталу в підприємствах</t>
  </si>
  <si>
    <t>Інші зміни в капіталі</t>
  </si>
  <si>
    <t>Разом змін в капіталі</t>
  </si>
  <si>
    <t>Залишок на кінець року</t>
  </si>
  <si>
    <t> 4000</t>
  </si>
  <si>
    <t>  </t>
  </si>
  <si>
    <t> 4010</t>
  </si>
  <si>
    <t> 4020</t>
  </si>
  <si>
    <t> 4030</t>
  </si>
  <si>
    <t> 4090</t>
  </si>
  <si>
    <t> 4110</t>
  </si>
  <si>
    <t> 4120</t>
  </si>
  <si>
    <t> 4200</t>
  </si>
  <si>
    <t> 4210</t>
  </si>
  <si>
    <t> 4220</t>
  </si>
  <si>
    <t> 4290</t>
  </si>
  <si>
    <t> 4300</t>
  </si>
  <si>
    <r>
      <t xml:space="preserve">Періодичність: </t>
    </r>
    <r>
      <rPr>
        <sz val="10"/>
        <color indexed="8"/>
        <rFont val="Times New Roman"/>
        <family val="1"/>
        <charset val="204"/>
      </rPr>
      <t>річна</t>
    </r>
  </si>
  <si>
    <t>Додаток 4
до Національного положення (стандарту) бухгалтерського обліку в державному секторі 101 «Подання фінансової звітності»</t>
  </si>
  <si>
    <t>ЗВІТ ПРО ВЛАСНИЙ КАПІТАЛ</t>
  </si>
  <si>
    <t>Форма N 4-дс</t>
  </si>
  <si>
    <t xml:space="preserve"> (351)</t>
  </si>
  <si>
    <t>Загальна сума витрат на дослідження та розробку, що включена до складу витрат звітного періоду</t>
  </si>
  <si>
    <t xml:space="preserve">З рядка 350 графи 5  </t>
  </si>
  <si>
    <t>Разом </t>
  </si>
  <si>
    <t>Капітальні інвестиції в необоротні активи спецпризначення</t>
  </si>
  <si>
    <t>Капітальні інвестиції в довгострокові біологічні активи</t>
  </si>
  <si>
    <t>Капітальні інвестиції в нематеріальні активи</t>
  </si>
  <si>
    <t>Капітальні інвестиції в інші необоротні матеріальні активи</t>
  </si>
  <si>
    <t>Капітальні інвестиції в основні засоби</t>
  </si>
  <si>
    <t>5 </t>
  </si>
  <si>
    <t>2 </t>
  </si>
  <si>
    <t>На кінець року</t>
  </si>
  <si>
    <t>За рік</t>
  </si>
  <si>
    <t>На початок року</t>
  </si>
  <si>
    <t>III. Капітальні інвестиції</t>
  </si>
  <si>
    <t>(266)</t>
  </si>
  <si>
    <t>накопичена амортизація переданих у заставу нематеріальних активів</t>
  </si>
  <si>
    <t>(265)</t>
  </si>
  <si>
    <t>накопичена амортизація нематеріальних активів, щодо яких існує обмеження права власності </t>
  </si>
  <si>
    <t>З рядка 260 графа 16</t>
  </si>
  <si>
    <t>(264)</t>
  </si>
  <si>
    <t>вартість нематеріального активу з невизначеним строком корисності використання</t>
  </si>
  <si>
    <t>(263)</t>
  </si>
  <si>
    <t>вартість оформлених у заставу нематеріальних активів </t>
  </si>
  <si>
    <t>(262)</t>
  </si>
  <si>
    <t>вартість нематеріальних активів, щодо яких існує обмеження права власності </t>
  </si>
  <si>
    <t>(261)</t>
  </si>
  <si>
    <t>вартість безоплатно отриманих нематеріальних активів</t>
  </si>
  <si>
    <t>З рядка 260  графа 15</t>
  </si>
  <si>
    <t>Інші нематеріальні активи</t>
  </si>
  <si>
    <t>Права на об'єкти промислової власності</t>
  </si>
  <si>
    <t>Права користування майном</t>
  </si>
  <si>
    <t>Права на знаки для  товарів і послуг</t>
  </si>
  <si>
    <t>Права користування природними ресурсами</t>
  </si>
  <si>
    <t>Авторське та суміжні з ним права</t>
  </si>
  <si>
    <t>до</t>
  </si>
  <si>
    <t>від</t>
  </si>
  <si>
    <t>накопиченої амортизації</t>
  </si>
  <si>
    <t>первісна (переоцінена) вартість</t>
  </si>
  <si>
    <t>первісної (переоціненої) вартості</t>
  </si>
  <si>
    <t>накопичена амортизація</t>
  </si>
  <si>
    <t>первісна вартості</t>
  </si>
  <si>
    <t>Діапазон корисного використан-ня</t>
  </si>
  <si>
    <t>Інші зміни за рік</t>
  </si>
  <si>
    <t>Нараховано амортизацію у звітному році</t>
  </si>
  <si>
    <t>Зменшення/відновлення корисності за рік</t>
  </si>
  <si>
    <t>Надійшло за рік</t>
  </si>
  <si>
    <t>Вибуття за звітний рік</t>
  </si>
  <si>
    <t>Переоцінка (дооцінка +, уцінка -)</t>
  </si>
  <si>
    <t>Групи нематеріальні активи</t>
  </si>
  <si>
    <t>ІІ. Нематеріальні активи</t>
  </si>
  <si>
    <t>(194)</t>
  </si>
  <si>
    <t>знос основних засобів, щодо яких існують обмеження права власності,  користування та розпорядження</t>
  </si>
  <si>
    <t>З рядка 180 графа 16</t>
  </si>
  <si>
    <t>(193)</t>
  </si>
  <si>
    <t>вартість безоплатно отриманих основних засобів (крім внутрівідомчої передачі)</t>
  </si>
  <si>
    <t>(192)</t>
  </si>
  <si>
    <t>вартість основних засобів, які утримуються для продажу, передачі без оплати</t>
  </si>
  <si>
    <t>(191)</t>
  </si>
  <si>
    <t>вартість повністю амортизованих основних засобів, які продовжують використовуватись</t>
  </si>
  <si>
    <t>(190)</t>
  </si>
  <si>
    <t>залишкова вартість основних засобів, що тимчасово не використовуються (консервація, реконструкція тощо)</t>
  </si>
  <si>
    <t>(189)</t>
  </si>
  <si>
    <t>вартість основних засобів, щодо яких існують передбачені чинним законодавством обмеження права власності,  користування та розпорядження</t>
  </si>
  <si>
    <t>З рядка 180 графа 15</t>
  </si>
  <si>
    <t>(188)</t>
  </si>
  <si>
    <r>
      <t>-</t>
    </r>
    <r>
      <rPr>
        <sz val="7"/>
        <color indexed="8"/>
        <rFont val="Times New Roman"/>
        <family val="1"/>
        <charset val="204"/>
      </rPr>
      <t> </t>
    </r>
    <r>
      <rPr>
        <sz val="12"/>
        <color indexed="8"/>
        <rFont val="Times New Roman"/>
        <family val="1"/>
        <charset val="204"/>
      </rPr>
      <t xml:space="preserve">отримання благодійних грантів, дарунків      </t>
    </r>
  </si>
  <si>
    <t>(187)</t>
  </si>
  <si>
    <t>- безкоштовного отримання за операціями внутрівідомчої передачі</t>
  </si>
  <si>
    <t>(186)</t>
  </si>
  <si>
    <r>
      <t>-</t>
    </r>
    <r>
      <rPr>
        <sz val="7"/>
        <color indexed="8"/>
        <rFont val="Times New Roman"/>
        <family val="1"/>
        <charset val="204"/>
      </rPr>
      <t xml:space="preserve"> </t>
    </r>
    <r>
      <rPr>
        <sz val="12"/>
        <color indexed="8"/>
        <rFont val="Times New Roman"/>
        <family val="1"/>
        <charset val="204"/>
      </rPr>
      <t xml:space="preserve">реконструкції, добудови, дообладнання, </t>
    </r>
  </si>
  <si>
    <t>(185)</t>
  </si>
  <si>
    <r>
      <t>-</t>
    </r>
    <r>
      <rPr>
        <sz val="7"/>
        <color indexed="8"/>
        <rFont val="Times New Roman"/>
        <family val="1"/>
        <charset val="204"/>
      </rPr>
      <t xml:space="preserve"> </t>
    </r>
    <r>
      <rPr>
        <sz val="12"/>
        <color indexed="8"/>
        <rFont val="Times New Roman"/>
        <family val="1"/>
        <charset val="204"/>
      </rPr>
      <t>придбання</t>
    </r>
  </si>
  <si>
    <t>збільшення вартості основних засобів в результаті :</t>
  </si>
  <si>
    <t xml:space="preserve">З рядка 180 графа 9              </t>
  </si>
  <si>
    <t>(184)</t>
  </si>
  <si>
    <r>
      <t>-</t>
    </r>
    <r>
      <rPr>
        <sz val="7"/>
        <color indexed="8"/>
        <rFont val="Times New Roman"/>
        <family val="1"/>
        <charset val="204"/>
      </rPr>
      <t xml:space="preserve"> </t>
    </r>
    <r>
      <rPr>
        <sz val="12"/>
        <color indexed="8"/>
        <rFont val="Times New Roman"/>
        <family val="1"/>
        <charset val="204"/>
      </rPr>
      <t>списання, як непридатні</t>
    </r>
  </si>
  <si>
    <t>(183)</t>
  </si>
  <si>
    <r>
      <t>-</t>
    </r>
    <r>
      <rPr>
        <sz val="7"/>
        <color indexed="8"/>
        <rFont val="Times New Roman"/>
        <family val="1"/>
        <charset val="204"/>
      </rPr>
      <t xml:space="preserve"> </t>
    </r>
    <r>
      <rPr>
        <sz val="12"/>
        <color indexed="8"/>
        <rFont val="Times New Roman"/>
        <family val="1"/>
        <charset val="204"/>
      </rPr>
      <t>крадіжки, нестачі</t>
    </r>
  </si>
  <si>
    <t>(182)</t>
  </si>
  <si>
    <r>
      <t>-</t>
    </r>
    <r>
      <rPr>
        <sz val="7"/>
        <color indexed="8"/>
        <rFont val="Times New Roman"/>
        <family val="1"/>
        <charset val="204"/>
      </rPr>
      <t xml:space="preserve"> </t>
    </r>
    <r>
      <rPr>
        <sz val="12"/>
        <color indexed="8"/>
        <rFont val="Times New Roman"/>
        <family val="1"/>
        <charset val="204"/>
      </rPr>
      <t>продажу</t>
    </r>
  </si>
  <si>
    <t>(181)</t>
  </si>
  <si>
    <r>
      <t>-</t>
    </r>
    <r>
      <rPr>
        <sz val="7"/>
        <color indexed="8"/>
        <rFont val="Times New Roman"/>
        <family val="1"/>
        <charset val="204"/>
      </rPr>
      <t xml:space="preserve"> </t>
    </r>
    <r>
      <rPr>
        <sz val="12"/>
        <color indexed="8"/>
        <rFont val="Times New Roman"/>
        <family val="1"/>
        <charset val="204"/>
      </rPr>
      <t>безоплатної передачі (внутрівідомча передача)</t>
    </r>
  </si>
  <si>
    <t>Вартість основних засобів, які вибули внаслідок :</t>
  </si>
  <si>
    <t xml:space="preserve">З рядка 180 графа 7                      </t>
  </si>
  <si>
    <t>Інші необоротні матеріальні активи</t>
  </si>
  <si>
    <t>Природні ресурси</t>
  </si>
  <si>
    <t>Необоротні матеріальні активи спеціального призначення</t>
  </si>
  <si>
    <t>Інвентарна тара</t>
  </si>
  <si>
    <t>Білизна, постільні речі, одяг та взуття</t>
  </si>
  <si>
    <t>Малоцінні необоротні матеріальні активи</t>
  </si>
  <si>
    <t>Бібліотечні фонди</t>
  </si>
  <si>
    <t>Музейні фонди</t>
  </si>
  <si>
    <t>Інші основні засоби</t>
  </si>
  <si>
    <t>Тварини та багаторічні насадження</t>
  </si>
  <si>
    <t>Інструменти, прилади, інвентар</t>
  </si>
  <si>
    <t>Транспортні засоби</t>
  </si>
  <si>
    <t>Машини та обладнання</t>
  </si>
  <si>
    <t>Будівлі, споруди та передавальні пристрої</t>
  </si>
  <si>
    <t>Капітальні витрати на поліпшення земель</t>
  </si>
  <si>
    <t>Земельні ділянки</t>
  </si>
  <si>
    <t>знос</t>
  </si>
  <si>
    <t>зносу</t>
  </si>
  <si>
    <t>Діапазон корисного використання</t>
  </si>
  <si>
    <t>Нарахована амортизація за звітний рік</t>
  </si>
  <si>
    <t>Зменшення/відновлення корисності</t>
  </si>
  <si>
    <r>
      <t xml:space="preserve">Переоцінка
</t>
    </r>
    <r>
      <rPr>
        <sz val="8"/>
        <color indexed="8"/>
        <rFont val="Times New Roman"/>
        <family val="1"/>
        <charset val="204"/>
      </rPr>
      <t>(дооцінка +, уцінка -)</t>
    </r>
  </si>
  <si>
    <t>Групи основних засобів</t>
  </si>
  <si>
    <t>І. Основні засоби</t>
  </si>
  <si>
    <t>Строк дії договору</t>
  </si>
  <si>
    <t>ЄДРПОУ</t>
  </si>
  <si>
    <t>Найменування суб’єкта господарювання</t>
  </si>
  <si>
    <t>Інформація про оператора спільної діяльності</t>
  </si>
  <si>
    <t>Сума доходів і витрат спільної діяльності</t>
  </si>
  <si>
    <t>Сума всіх зобов’язань, взятих для проведення спільної діяльності</t>
  </si>
  <si>
    <t>Сума активів, переданих до спільної діяльності</t>
  </si>
  <si>
    <t>Перелік суб’єктів, з якими укладено договір про спільну діяльність</t>
  </si>
  <si>
    <t>учасники спільної діяльності наводять таку інформацію (589):</t>
  </si>
  <si>
    <t>Розмір частки в капіталі таких підприємств (%)</t>
  </si>
  <si>
    <t xml:space="preserve">перелік підприємств, що належать до сфери управління (588): </t>
  </si>
  <si>
    <t>(587)</t>
  </si>
  <si>
    <t>за амортизованою собівартістю</t>
  </si>
  <si>
    <t>(586)</t>
  </si>
  <si>
    <t>за собівартістю </t>
  </si>
  <si>
    <t>Поточні фінансові інвестиції відображені: </t>
  </si>
  <si>
    <t xml:space="preserve">З рядка 1155 графи 4 Балансу </t>
  </si>
  <si>
    <t>учасники спільної діяльності наводять таку інформацію (585):</t>
  </si>
  <si>
    <t xml:space="preserve">перелік підприємств, що належать до сфери управління (584): </t>
  </si>
  <si>
    <t>(583)</t>
  </si>
  <si>
    <t>(582)</t>
  </si>
  <si>
    <t>Довгострокові фінансові інвестиції відображені: </t>
  </si>
  <si>
    <t>З рядка 1110 графи 4 Балансу</t>
  </si>
  <si>
    <t>(581)</t>
  </si>
  <si>
    <t xml:space="preserve">Втрати від зменшення корисності/доходи від відновлення корисності протягом року </t>
  </si>
  <si>
    <t xml:space="preserve">З рядка 580 графа 3 </t>
  </si>
  <si>
    <t>Разом:</t>
  </si>
  <si>
    <t>Інші фінансові інвестиції</t>
  </si>
  <si>
    <t>Векселі одержані</t>
  </si>
  <si>
    <t>Капітал підприємств</t>
  </si>
  <si>
    <t>Цінні папери (крім акцій)</t>
  </si>
  <si>
    <t>Акції</t>
  </si>
  <si>
    <t>поточні</t>
  </si>
  <si>
    <t>довгострокові</t>
  </si>
  <si>
    <t xml:space="preserve">V. Фінансові інвестиції </t>
  </si>
  <si>
    <r>
      <rPr>
        <vertAlign val="superscript"/>
        <sz val="8"/>
        <color indexed="8"/>
        <rFont val="Times New Roman"/>
        <family val="1"/>
        <charset val="204"/>
      </rPr>
      <t>[1]</t>
    </r>
    <r>
      <rPr>
        <sz val="8"/>
        <color indexed="8"/>
        <rFont val="Times New Roman"/>
        <family val="1"/>
        <charset val="204"/>
      </rPr>
      <t xml:space="preserve"> Визначається за п. 5 розділу ІІІ Національного положення (стандарту) бухгалтерського обліку в державному секторі 123 «Запаси»</t>
    </r>
  </si>
  <si>
    <t>______________</t>
  </si>
  <si>
    <t>(505)</t>
  </si>
  <si>
    <t>відображених за відновлювальною вартістю</t>
  </si>
  <si>
    <t>(504)</t>
  </si>
  <si>
    <t>відображених за чистою вартістю реалізації</t>
  </si>
  <si>
    <t>(503)</t>
  </si>
  <si>
    <t>переданих у переробку</t>
  </si>
  <si>
    <t>(502)</t>
  </si>
  <si>
    <t>переданих на комісію </t>
  </si>
  <si>
    <t>(501)</t>
  </si>
  <si>
    <t>оформлених в заставу </t>
  </si>
  <si>
    <t>З рядка 500 графа 6  Балансова вартість запасів:</t>
  </si>
  <si>
    <t>Незавершене виробництво запасів</t>
  </si>
  <si>
    <t>Інші нефінансові активи</t>
  </si>
  <si>
    <t>Активи для розподілу, передачі, продажу</t>
  </si>
  <si>
    <t>Державні матеріальні резерви та запаси</t>
  </si>
  <si>
    <t>Малоцінні та швидкозношувані предмети</t>
  </si>
  <si>
    <t>Готова продукція</t>
  </si>
  <si>
    <t>Інші виробничі запаси</t>
  </si>
  <si>
    <t>Сировина і матеріали</t>
  </si>
  <si>
    <t>Тара</t>
  </si>
  <si>
    <t>Запасні частини</t>
  </si>
  <si>
    <t>Пально-мастильні матеріали</t>
  </si>
  <si>
    <t>Будівельні матеріали</t>
  </si>
  <si>
    <t>Медикаменти та перев'язувальні матеріали</t>
  </si>
  <si>
    <t>уцінка</t>
  </si>
  <si>
    <t>збільшення до чистої вартості реалізації[1]</t>
  </si>
  <si>
    <t>з них витрачено  на потреби установи</t>
  </si>
  <si>
    <t>всього</t>
  </si>
  <si>
    <t>Зміна вартості на дату балансу</t>
  </si>
  <si>
    <t>Балансова вартість на кінець року</t>
  </si>
  <si>
    <t>Вибуття</t>
  </si>
  <si>
    <t>Надходження за рік</t>
  </si>
  <si>
    <t>ІV. Виробничі запаси</t>
  </si>
  <si>
    <t>стосовно дебітора проведено державну реєстрацію припинення юридичної особи в результаті ліквідації</t>
  </si>
  <si>
    <t>винесено рішення суду, виконавче провадження</t>
  </si>
  <si>
    <t>матеріали передано до суду, ведеться позовна робота</t>
  </si>
  <si>
    <t xml:space="preserve">     з неї:</t>
  </si>
  <si>
    <t>(662)</t>
  </si>
  <si>
    <t>Прострочена дебіторська заборгованість                                              ______</t>
  </si>
  <si>
    <t>(661)</t>
  </si>
  <si>
    <t xml:space="preserve">Списано у звітному році безнадійної дебіторської заборгованості </t>
  </si>
  <si>
    <t>від 18 до 36 місяців</t>
  </si>
  <si>
    <t>від 12 до 18 місяців</t>
  </si>
  <si>
    <t>до 12 місяців</t>
  </si>
  <si>
    <t>у т.ч. по строках погашення</t>
  </si>
  <si>
    <t>Всього на кінець року</t>
  </si>
  <si>
    <r>
      <t>VII.</t>
    </r>
    <r>
      <rPr>
        <b/>
        <sz val="12"/>
        <color indexed="8"/>
        <rFont val="Times New Roman"/>
        <family val="1"/>
        <charset val="204"/>
      </rPr>
      <t xml:space="preserve"> Дебіторська заборгованість</t>
    </r>
  </si>
  <si>
    <t>Доходи майбутніх періодів</t>
  </si>
  <si>
    <t>Поточні</t>
  </si>
  <si>
    <t>Довгострокові</t>
  </si>
  <si>
    <t>більше 12 місяців</t>
  </si>
  <si>
    <t>У т. ч. за строками</t>
  </si>
  <si>
    <t>Усього на кінець року</t>
  </si>
  <si>
    <t>Усього на початок року</t>
  </si>
  <si>
    <t>Групи зобов’язань</t>
  </si>
  <si>
    <t>VI. Зобов’язання</t>
  </si>
  <si>
    <t>Сума валової заборгованості замовникам на дату балансу</t>
  </si>
  <si>
    <t>Сума валової заборгованості замовників на дату балансу</t>
  </si>
  <si>
    <t>Сума проміжних рахунків, яка несплачена</t>
  </si>
  <si>
    <t>Вартість виконаних субпідрядних робіт</t>
  </si>
  <si>
    <t>Сума отриманих авансів за будівельними контрактами на дату балансу</t>
  </si>
  <si>
    <t>Загальна сума зазнаних витрат і визнаного дефіциту на дату балансу</t>
  </si>
  <si>
    <t>Загальна сума за незавершеними будівельними контрактами</t>
  </si>
  <si>
    <t>Дохід за будівельними контрактами за звітний рік</t>
  </si>
  <si>
    <t>Х. Будівельні контракти</t>
  </si>
  <si>
    <t xml:space="preserve">   справи знаходяться в слідчих органах (винні особи не встановлені) </t>
  </si>
  <si>
    <t xml:space="preserve">   у тому числі:
   віднесених на винних осіб   </t>
  </si>
  <si>
    <t xml:space="preserve">Недостачі та крадіжки грошових коштів і матеріальних цінностей на кінець звітного року </t>
  </si>
  <si>
    <t>Списано за висновками слідчих органів</t>
  </si>
  <si>
    <t>Стягнуто з винних осіб</t>
  </si>
  <si>
    <t>Списано недостачі, винні особи за якими не встановлені</t>
  </si>
  <si>
    <t xml:space="preserve">Списано недостачі в межах природного убутку </t>
  </si>
  <si>
    <t xml:space="preserve">    з них:
    віднесено на винних осіб</t>
  </si>
  <si>
    <t>Встановлено недостач та крадіжок грошових коштів і матеріальних цінностей протягом звітного року – усього</t>
  </si>
  <si>
    <t>Недостачі та крадіжки грошових коштів і матеріальних цінностей на початок звітного року</t>
  </si>
  <si>
    <r>
      <t>ІХ</t>
    </r>
    <r>
      <rPr>
        <sz val="12"/>
        <color indexed="8"/>
        <rFont val="Times New Roman"/>
        <family val="1"/>
        <charset val="204"/>
      </rPr>
      <t xml:space="preserve">. </t>
    </r>
    <r>
      <rPr>
        <b/>
        <sz val="12"/>
        <color indexed="8"/>
        <rFont val="Times New Roman"/>
        <family val="1"/>
        <charset val="204"/>
      </rPr>
      <t>Нестачі і втрати грошових коштів і  матеріальних цінностей</t>
    </r>
  </si>
  <si>
    <t>(960)</t>
  </si>
  <si>
    <t>Сума витрат, визнаних у зв'язку з недоотриманням раніше визнаних доходів</t>
  </si>
  <si>
    <t>(950)</t>
  </si>
  <si>
    <t>Сума отриманих активів, робіт (послуг) у натуральній формі</t>
  </si>
  <si>
    <t xml:space="preserve">неповернення депозитів </t>
  </si>
  <si>
    <t xml:space="preserve">з них:
витрати, пов’язані з передачею активів, що передають суб’єкти державного сектору суб’єктам господарювання, фізичним особам та іншим суб’єктам державного сектору для виконання цільових заходів </t>
  </si>
  <si>
    <t xml:space="preserve">інші витрати за необмінними операціями </t>
  </si>
  <si>
    <t xml:space="preserve">втрати від зменшення корисності активів </t>
  </si>
  <si>
    <t xml:space="preserve">уцінка активів </t>
  </si>
  <si>
    <t xml:space="preserve">витрати, пов’язані з реалізацією активів </t>
  </si>
  <si>
    <t xml:space="preserve">    з них:
курсова різниця </t>
  </si>
  <si>
    <t xml:space="preserve">інші витрати за обмінними операціями </t>
  </si>
  <si>
    <t xml:space="preserve">    у тому числі:</t>
  </si>
  <si>
    <t>Витрати - всього</t>
  </si>
  <si>
    <t>списаних зобов'язань, що не підлягають погашенню</t>
  </si>
  <si>
    <t>надходження до державних цільових фондів</t>
  </si>
  <si>
    <t>гранти та дарунки</t>
  </si>
  <si>
    <t>трансферти</t>
  </si>
  <si>
    <t>неподаткові надходження</t>
  </si>
  <si>
    <t>податкові надходження</t>
  </si>
  <si>
    <t>від необмінних операцій:</t>
  </si>
  <si>
    <t>відновлення корисності активів</t>
  </si>
  <si>
    <t>дооцінка активів в межах суми попередньої уцінки</t>
  </si>
  <si>
    <t>у тому числі:
курсова різниця</t>
  </si>
  <si>
    <t>інші доходи від обмінних операцій</t>
  </si>
  <si>
    <t>дивіденди</t>
  </si>
  <si>
    <t>роялті</t>
  </si>
  <si>
    <t>відсотки</t>
  </si>
  <si>
    <t>продаж нерухомого майна</t>
  </si>
  <si>
    <t>операцій з капіталом</t>
  </si>
  <si>
    <t>продаж</t>
  </si>
  <si>
    <t>надання послуг</t>
  </si>
  <si>
    <t>бюджетні асигнування</t>
  </si>
  <si>
    <t>від обмінних операцій:</t>
  </si>
  <si>
    <t>Доходи – усього</t>
  </si>
  <si>
    <r>
      <t>VII</t>
    </r>
    <r>
      <rPr>
        <b/>
        <sz val="11"/>
        <color indexed="8"/>
        <rFont val="Times New Roman"/>
        <family val="1"/>
        <charset val="204"/>
      </rPr>
      <t>І. Доходи та витрати</t>
    </r>
  </si>
  <si>
    <t>Сільськогосподарська продукція та додаткові біологічні активи - разом</t>
  </si>
  <si>
    <t>продукція рибництва</t>
  </si>
  <si>
    <t>додаткові біологічні активи тваринництва</t>
  </si>
  <si>
    <t>інша продукція тваринництва</t>
  </si>
  <si>
    <t>яйця</t>
  </si>
  <si>
    <t>вовна</t>
  </si>
  <si>
    <t>молоко</t>
  </si>
  <si>
    <t>свиней</t>
  </si>
  <si>
    <t>з нього:
великої рогатої худоби</t>
  </si>
  <si>
    <t>приріст живої маси - усього</t>
  </si>
  <si>
    <t>Продукція та додаткові біологічні активи тваринництва
- усього</t>
  </si>
  <si>
    <t>додаткові біологічні активи рослинництва</t>
  </si>
  <si>
    <t>інша продукція рослинництва</t>
  </si>
  <si>
    <t>плоди (зерняткові, кісточкові)</t>
  </si>
  <si>
    <t>картопля</t>
  </si>
  <si>
    <t>цукрові буряки (фабричні)</t>
  </si>
  <si>
    <t>ріпак</t>
  </si>
  <si>
    <t>соняшник</t>
  </si>
  <si>
    <t>соя</t>
  </si>
  <si>
    <t>з них:
пшениця</t>
  </si>
  <si>
    <t>зернові і зернобобові</t>
  </si>
  <si>
    <t>Продукція та додаткові біологічні активи рослинництва
- усього</t>
  </si>
  <si>
    <t>Вартість первісного визнання всього</t>
  </si>
  <si>
    <t>Вартість первісного визнання  за одиницю</t>
  </si>
  <si>
    <t>Кількість</t>
  </si>
  <si>
    <t>одиниця виміру</t>
  </si>
  <si>
    <t>Обсяг виробництва сільськогосподарської продукції за звітний період</t>
  </si>
  <si>
    <t>(1196)</t>
  </si>
  <si>
    <t xml:space="preserve">вартість безоплатно переданих біологічних активів </t>
  </si>
  <si>
    <t xml:space="preserve">                                                   </t>
  </si>
  <si>
    <t>(1195)</t>
  </si>
  <si>
    <t xml:space="preserve">вартість реалізованих біологічних активів </t>
  </si>
  <si>
    <t xml:space="preserve">З рядка 1190 графа 15              </t>
  </si>
  <si>
    <t>(1194)</t>
  </si>
  <si>
    <t xml:space="preserve">вартість безоплатно отриманих біологічних активів </t>
  </si>
  <si>
    <t>(1193)</t>
  </si>
  <si>
    <t>вартість придбаних біологічних активів</t>
  </si>
  <si>
    <t>З рядка 1190 графа 13</t>
  </si>
  <si>
    <t>(1192)</t>
  </si>
  <si>
    <t>як забезпечення зобов’язань</t>
  </si>
  <si>
    <t>балансова вартість біологічних активів, переданих у заставу</t>
  </si>
  <si>
    <t>(1191)</t>
  </si>
  <si>
    <t>законодавством обмеження права власності</t>
  </si>
  <si>
    <t xml:space="preserve">балансова вартість біологічних активів, щодо яких існують передбачені </t>
  </si>
  <si>
    <t xml:space="preserve">З рядка 1190 графа 10  і графа 16               </t>
  </si>
  <si>
    <t>Інші поточні біологічні активи</t>
  </si>
  <si>
    <t>біологічні активи в стані біологічних перетворень (крім тварин на вирощуванні та відгодівлі)</t>
  </si>
  <si>
    <t>тварини на вирощуванні та відгодівлі</t>
  </si>
  <si>
    <t>Поточні біологічні активи –усього
в тому числі:</t>
  </si>
  <si>
    <t>інші довгострокові біологічні акти</t>
  </si>
  <si>
    <t>багаторічні насадження</t>
  </si>
  <si>
    <t>продуктивна худоба</t>
  </si>
  <si>
    <t>робоча худоба</t>
  </si>
  <si>
    <t>Довгострокові біологічні активи –усього
в тому числі:</t>
  </si>
  <si>
    <t>первісна вартість</t>
  </si>
  <si>
    <t>накопичена вартість</t>
  </si>
  <si>
    <t>Накопичена амортизація</t>
  </si>
  <si>
    <t>Первісна вартість</t>
  </si>
  <si>
    <t>залишок на кінець року</t>
  </si>
  <si>
    <t>вибуло за рік</t>
  </si>
  <si>
    <t>зміни вартості за рік</t>
  </si>
  <si>
    <t>надійшло за рік</t>
  </si>
  <si>
    <t>залишок на початок року</t>
  </si>
  <si>
    <t>зменшення/відновлення корисності</t>
  </si>
  <si>
    <t>нараховано амортизації за рік</t>
  </si>
  <si>
    <t>Обліковуються за справедливою вартістю</t>
  </si>
  <si>
    <t>Обліковуються за первісною вартістю</t>
  </si>
  <si>
    <t>Групи біологічних активів</t>
  </si>
  <si>
    <t>ХІ. Біологічні активи</t>
  </si>
  <si>
    <t xml:space="preserve">Разом </t>
  </si>
  <si>
    <t>092 «Передані (видані) активи відповідно до законодавства державних цільових фондів»</t>
  </si>
  <si>
    <t>091 «Передані (видані) активи відповідно до законодавства розпорядників бюджетних коштів»</t>
  </si>
  <si>
    <t>09 «Передані (видані) активи відповідно до законодавства»</t>
  </si>
  <si>
    <t>082 «Бланки документів суворої звітності державних цільових фондів»</t>
  </si>
  <si>
    <t>081 «Бланки документів суворої звітності розпорядників бюджетних коштів»</t>
  </si>
  <si>
    <t>08 «Бланки документів суворої звітності»</t>
  </si>
  <si>
    <t>074 «Невідшкодовані нестачі і втрати від псування цінностей державних цільових фондів»</t>
  </si>
  <si>
    <t>073 «Невідшкодовані нестачі і втрати від псування цінностей розпорядників бюджетних коштів»</t>
  </si>
  <si>
    <t>072 «Списана дебіторська заборгованість державних цільових фондів»</t>
  </si>
  <si>
    <t>071 «Списана дебіторська заборгованість розпорядників бюджетних коштів»</t>
  </si>
  <si>
    <t>07 «Списані активи»</t>
  </si>
  <si>
    <t>062 «Гарантії та забезпечення отримані державних цільових фондів»</t>
  </si>
  <si>
    <t>061 «Гарантії та забезпечення отримані розпорядників бюджетних коштів»</t>
  </si>
  <si>
    <t>06 «Гарантії та забезпечення отримані»</t>
  </si>
  <si>
    <t>054 «Непередбачені зобов’язання державних цільових фондів»</t>
  </si>
  <si>
    <t>053 «Непередбачені зобов’язання  розпорядників бюджетних коштів»</t>
  </si>
  <si>
    <t>052 «Гарантії та забезпечення надані державних цільових фондів»</t>
  </si>
  <si>
    <t>051 «Гарантії та забезпечення надані розпорядників бюджетних коштів»</t>
  </si>
  <si>
    <t>05 «Непередбачені зобов’язання, гарантії та забезпечення надані»</t>
  </si>
  <si>
    <t>042 «Непередбачені активи державних цільових фондів»</t>
  </si>
  <si>
    <t>041 «Непередбачені активи  розпорядників бюджетних коштів»</t>
  </si>
  <si>
    <t>04 «Непередбачені активи»</t>
  </si>
  <si>
    <t>032 «Укладені договори (угоди, контракти) державних цільових фондів»</t>
  </si>
  <si>
    <t>031 «Укладені договори (угоди, контракти) розпорядників бюджетних коштів»</t>
  </si>
  <si>
    <t>03 «Бюджетні зобов’язання»</t>
  </si>
  <si>
    <t>022 «Активи на відповідальному зберіганні державних цільових фондів»</t>
  </si>
  <si>
    <t>021 «Активи на відповідальному зберіганні розпорядників бюджетних коштів»</t>
  </si>
  <si>
    <t>02 «Активи на відповідальному зберіганні»</t>
  </si>
  <si>
    <t>014 «Орендовані нематеріальні активи державних цільових фондів»</t>
  </si>
  <si>
    <t>013 «Орендовані нематеріальні активи розпорядників бюджетних коштів»</t>
  </si>
  <si>
    <t>012 «Орендовані основні засоби державних цільових фондів»</t>
  </si>
  <si>
    <t>011 «Орендовані основні засоби розпорядників бюджетних коштів»</t>
  </si>
  <si>
    <t>01 «Орендовані основні засоби та нематеріальні активи»</t>
  </si>
  <si>
    <t>Залишок на кінець звітного року</t>
  </si>
  <si>
    <t>Надходження</t>
  </si>
  <si>
    <t>Назва рахунку позабалансового обліку</t>
  </si>
  <si>
    <t>ХІІ. Розшифровка позабалансових рахунків</t>
  </si>
  <si>
    <t>Додаток 5
до Національного положення (стандарту) бухгалтерського обліку в державному секторі 101 «Подання фінансової звітності»</t>
  </si>
  <si>
    <t>Форма № 5-дс</t>
  </si>
  <si>
    <t>ПРИМІТКИ ДО РІЧНОЇ ФІНАНСОВОЇ ЗВІТНОСТІ</t>
  </si>
  <si>
    <r>
      <t xml:space="preserve">Періодичність: </t>
    </r>
    <r>
      <rPr>
        <sz val="8"/>
        <color indexed="8"/>
        <rFont val="Times New Roman"/>
        <family val="1"/>
        <charset val="204"/>
      </rPr>
      <t>річна</t>
    </r>
  </si>
  <si>
    <t>Суб’єкт бухгалтерського обліку в державному секторі/бюджет</t>
  </si>
  <si>
    <r>
      <t xml:space="preserve">Періодичність: квартальна, </t>
    </r>
    <r>
      <rPr>
        <u/>
        <sz val="8"/>
        <color indexed="8"/>
        <rFont val="Times New Roman"/>
        <family val="1"/>
        <charset val="204"/>
      </rPr>
      <t>річна</t>
    </r>
  </si>
  <si>
    <r>
      <t>Періодичність: місячна, квартальна,</t>
    </r>
    <r>
      <rPr>
        <u/>
        <sz val="8"/>
        <color indexed="8"/>
        <rFont val="Times New Roman"/>
        <family val="1"/>
        <charset val="204"/>
      </rPr>
      <t xml:space="preserve"> річна.</t>
    </r>
  </si>
  <si>
    <r>
      <t xml:space="preserve">Періодичність: місячна, квартальна, </t>
    </r>
    <r>
      <rPr>
        <u/>
        <sz val="8"/>
        <color indexed="8"/>
        <rFont val="Times New Roman"/>
        <family val="1"/>
        <charset val="204"/>
      </rPr>
      <t>річна</t>
    </r>
    <r>
      <rPr>
        <sz val="8"/>
        <color indexed="8"/>
        <rFont val="Times New Roman"/>
        <family val="1"/>
        <charset val="204"/>
      </rPr>
      <t>.</t>
    </r>
  </si>
  <si>
    <r>
      <t xml:space="preserve">Періодичність: місячна, квартальна, </t>
    </r>
    <r>
      <rPr>
        <u/>
        <sz val="8"/>
        <color indexed="8"/>
        <rFont val="Times New Roman"/>
        <family val="1"/>
        <charset val="204"/>
      </rPr>
      <t>річна</t>
    </r>
  </si>
  <si>
    <r>
      <t xml:space="preserve">Періодичність: </t>
    </r>
    <r>
      <rPr>
        <sz val="10"/>
        <color indexed="8"/>
        <rFont val="Times New Roman"/>
        <family val="1"/>
        <charset val="204"/>
      </rPr>
      <t>квартальна</t>
    </r>
    <r>
      <rPr>
        <sz val="10"/>
        <color indexed="8"/>
        <rFont val="Times New Roman"/>
        <family val="1"/>
        <charset val="204"/>
      </rPr>
      <t xml:space="preserve">, </t>
    </r>
    <r>
      <rPr>
        <u/>
        <sz val="10"/>
        <color indexed="8"/>
        <rFont val="Times New Roman"/>
        <family val="1"/>
        <charset val="204"/>
      </rPr>
      <t>річна</t>
    </r>
  </si>
  <si>
    <t>Довгострокові фінансові інвестиції, у тому числі:</t>
  </si>
  <si>
    <t xml:space="preserve">     цінні папери, крім акцій</t>
  </si>
  <si>
    <t xml:space="preserve">     акції та інші форми участі в капіталі</t>
  </si>
  <si>
    <t xml:space="preserve">     інші поточні зобов’язання, з них:</t>
  </si>
  <si>
    <t xml:space="preserve">            за цінними паперами</t>
  </si>
  <si>
    <t>Офіційні трансферти, з них:</t>
  </si>
  <si>
    <t xml:space="preserve">  від органів державного управління</t>
  </si>
  <si>
    <t>Поточні трансферти, з них:</t>
  </si>
  <si>
    <t xml:space="preserve">    органам державного управління інших рівнів</t>
  </si>
  <si>
    <t>Капітальні трансферти, з них:</t>
  </si>
  <si>
    <t xml:space="preserve">   органам державного управління інших рівнів</t>
  </si>
  <si>
    <r>
      <t xml:space="preserve">           </t>
    </r>
    <r>
      <rPr>
        <sz val="13"/>
        <color indexed="8"/>
        <rFont val="Times New Roman"/>
        <family val="1"/>
        <charset val="204"/>
      </rPr>
      <t xml:space="preserve"> кошти трансфертів, отримані від органів державного управління </t>
    </r>
  </si>
  <si>
    <t xml:space="preserve">   трансферти, з них:</t>
  </si>
  <si>
    <t>Усього надходженнь від операційної діяльності</t>
  </si>
  <si>
    <r>
      <t xml:space="preserve">    </t>
    </r>
    <r>
      <rPr>
        <sz val="13"/>
        <color indexed="8"/>
        <rFont val="Times New Roman"/>
        <family val="1"/>
        <charset val="204"/>
      </rPr>
      <t>кошти трансфертів органам державного управління інших рівнів</t>
    </r>
  </si>
  <si>
    <t>Надходження цільового фінансування</t>
  </si>
  <si>
    <t>Усього надходжень від інвестиційної діяльності</t>
  </si>
  <si>
    <t>Усього надходжень від фінансової діяльності</t>
  </si>
  <si>
    <t xml:space="preserve">           в національній валюті</t>
  </si>
  <si>
    <t>Відділ освіти виконавчого комітету Апостолівської міської ради</t>
  </si>
  <si>
    <t>Управління Державної казначейської служби України в Апостолівському районі Дніпропетровської області</t>
  </si>
  <si>
    <t>м.Апостолове</t>
  </si>
  <si>
    <t>40220031</t>
  </si>
  <si>
    <t>Л.П.КОЛЄСНІК</t>
  </si>
  <si>
    <t>Б.І.НОВІК</t>
  </si>
  <si>
    <t>"10" січня 2018 року</t>
  </si>
  <si>
    <t>001</t>
  </si>
  <si>
    <t>93516</t>
  </si>
  <si>
    <t>Начальник</t>
  </si>
  <si>
    <t>Головний бухгалтер</t>
  </si>
  <si>
    <t>1011020</t>
  </si>
  <si>
    <t>1011030</t>
  </si>
  <si>
    <t>1011090</t>
  </si>
  <si>
    <t>1011170</t>
  </si>
  <si>
    <t>1011190</t>
  </si>
  <si>
    <t>1011200</t>
  </si>
  <si>
    <t>1011230</t>
  </si>
  <si>
    <t>1013160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</si>
</sst>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0;\-#,##0;#,&quot;-&quot;"/>
  </numFmts>
  <fonts count="118" x14ac:knownFonts="1">
    <font>
      <sz val="11"/>
      <color theme="1"/>
      <name val="Calibri"/>
      <family val="2"/>
      <charset val="204"/>
      <scheme val="minor"/>
    </font>
    <font>
      <sz val="7"/>
      <color indexed="8"/>
      <name val="Times New Roman"/>
      <family val="1"/>
      <charset val="204"/>
    </font>
    <font>
      <sz val="8"/>
      <color indexed="8"/>
      <name val="Times New Roman"/>
      <family val="1"/>
      <charset val="204"/>
    </font>
    <font>
      <b/>
      <sz val="8"/>
      <color indexed="8"/>
      <name val="Times New Roman"/>
      <family val="1"/>
      <charset val="204"/>
    </font>
    <font>
      <u/>
      <sz val="8"/>
      <color indexed="8"/>
      <name val="Times New Roman"/>
      <family val="1"/>
      <charset val="204"/>
    </font>
    <font>
      <i/>
      <sz val="8"/>
      <color indexed="8"/>
      <name val="Times New Roman"/>
      <family val="1"/>
      <charset val="204"/>
    </font>
    <font>
      <sz val="10"/>
      <color indexed="8"/>
      <name val="Times New Roman"/>
      <family val="1"/>
      <charset val="204"/>
    </font>
    <font>
      <sz val="9"/>
      <color indexed="8"/>
      <name val="Times New Roman"/>
      <family val="1"/>
      <charset val="204"/>
    </font>
    <font>
      <b/>
      <sz val="10"/>
      <color indexed="8"/>
      <name val="Times New Roman"/>
      <family val="1"/>
      <charset val="204"/>
    </font>
    <font>
      <b/>
      <sz val="11"/>
      <color indexed="8"/>
      <name val="Times New Roman"/>
      <family val="1"/>
      <charset val="204"/>
    </font>
    <font>
      <sz val="11"/>
      <color indexed="8"/>
      <name val="Times New Roman"/>
      <family val="1"/>
      <charset val="204"/>
    </font>
    <font>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sz val="8"/>
      <color indexed="8"/>
      <name val="Times New Roman"/>
      <family val="1"/>
      <charset val="204"/>
    </font>
    <font>
      <sz val="8"/>
      <color indexed="8"/>
      <name val="Times New Roman"/>
      <family val="1"/>
      <charset val="204"/>
    </font>
    <font>
      <i/>
      <sz val="8"/>
      <color indexed="8"/>
      <name val="Times New Roman"/>
      <family val="1"/>
      <charset val="204"/>
    </font>
    <font>
      <sz val="7"/>
      <color indexed="8"/>
      <name val="Times New Roman"/>
      <family val="1"/>
      <charset val="204"/>
    </font>
    <font>
      <b/>
      <sz val="10"/>
      <color indexed="8"/>
      <name val="Times New Roman"/>
      <family val="1"/>
      <charset val="204"/>
    </font>
    <font>
      <b/>
      <sz val="7"/>
      <color indexed="8"/>
      <name val="Times New Roman"/>
      <family val="1"/>
      <charset val="204"/>
    </font>
    <font>
      <sz val="8"/>
      <color indexed="8"/>
      <name val="Calibri"/>
      <family val="2"/>
      <charset val="204"/>
    </font>
    <font>
      <i/>
      <sz val="7"/>
      <color indexed="8"/>
      <name val="Times New Roman"/>
      <family val="1"/>
      <charset val="204"/>
    </font>
    <font>
      <b/>
      <sz val="11"/>
      <color indexed="8"/>
      <name val="Times New Roman"/>
      <family val="1"/>
      <charset val="204"/>
    </font>
    <font>
      <b/>
      <sz val="9"/>
      <color indexed="8"/>
      <name val="Times New Roman"/>
      <family val="1"/>
      <charset val="204"/>
    </font>
    <font>
      <sz val="12"/>
      <color indexed="8"/>
      <name val="Times New Roman"/>
      <family val="1"/>
      <charset val="204"/>
    </font>
    <font>
      <sz val="6"/>
      <color indexed="8"/>
      <name val="Times New Roman"/>
      <family val="1"/>
      <charset val="204"/>
    </font>
    <font>
      <b/>
      <sz val="12"/>
      <color indexed="8"/>
      <name val="Times New Roman"/>
      <family val="1"/>
      <charset val="204"/>
    </font>
    <font>
      <sz val="8"/>
      <color indexed="8"/>
      <name val="Times New Roman"/>
      <family val="1"/>
      <charset val="204"/>
    </font>
    <font>
      <b/>
      <sz val="8"/>
      <color indexed="8"/>
      <name val="Times New Roman"/>
      <family val="1"/>
      <charset val="204"/>
    </font>
    <font>
      <sz val="8"/>
      <color indexed="8"/>
      <name val="Times New Roman"/>
      <family val="1"/>
      <charset val="204"/>
    </font>
    <font>
      <b/>
      <sz val="9"/>
      <color indexed="8"/>
      <name val="Times New Roman"/>
      <family val="1"/>
      <charset val="204"/>
    </font>
    <font>
      <b/>
      <sz val="8"/>
      <color indexed="8"/>
      <name val="Times New Roman"/>
      <family val="1"/>
      <charset val="204"/>
    </font>
    <font>
      <i/>
      <sz val="8"/>
      <color indexed="8"/>
      <name val="Times New Roman"/>
      <family val="1"/>
      <charset val="204"/>
    </font>
    <font>
      <i/>
      <sz val="8"/>
      <color indexed="8"/>
      <name val="Times New Roman"/>
      <family val="1"/>
      <charset val="204"/>
    </font>
    <font>
      <sz val="10"/>
      <color indexed="8"/>
      <name val="Times New Roman"/>
      <family val="1"/>
      <charset val="204"/>
    </font>
    <font>
      <sz val="7"/>
      <color indexed="8"/>
      <name val="Times New Roman"/>
      <family val="1"/>
      <charset val="204"/>
    </font>
    <font>
      <b/>
      <u/>
      <sz val="10"/>
      <color indexed="8"/>
      <name val="Times New Roman"/>
      <family val="1"/>
      <charset val="204"/>
    </font>
    <font>
      <i/>
      <sz val="13"/>
      <color indexed="57"/>
      <name val="Times New Roman"/>
      <family val="1"/>
      <charset val="204"/>
    </font>
    <font>
      <sz val="13"/>
      <color indexed="8"/>
      <name val="Times New Roman"/>
      <family val="1"/>
      <charset val="204"/>
    </font>
    <font>
      <b/>
      <sz val="8"/>
      <color indexed="8"/>
      <name val="Times New Roman"/>
      <family val="1"/>
      <charset val="204"/>
    </font>
    <font>
      <b/>
      <sz val="14"/>
      <color indexed="10"/>
      <name val="Times New Roman"/>
      <family val="1"/>
      <charset val="204"/>
    </font>
    <font>
      <b/>
      <i/>
      <sz val="8"/>
      <color indexed="8"/>
      <name val="Times New Roman"/>
      <family val="1"/>
      <charset val="204"/>
    </font>
    <font>
      <vertAlign val="superscript"/>
      <sz val="9"/>
      <color indexed="8"/>
      <name val="Times New Roman"/>
      <family val="1"/>
      <charset val="204"/>
    </font>
    <font>
      <b/>
      <i/>
      <sz val="12"/>
      <color indexed="8"/>
      <name val="Times New Roman"/>
      <family val="1"/>
      <charset val="204"/>
    </font>
    <font>
      <b/>
      <i/>
      <sz val="7"/>
      <color indexed="8"/>
      <name val="Times New Roman"/>
      <family val="1"/>
      <charset val="204"/>
    </font>
    <font>
      <u/>
      <sz val="10"/>
      <color indexed="8"/>
      <name val="Times New Roman"/>
      <family val="1"/>
      <charset val="204"/>
    </font>
    <font>
      <b/>
      <u/>
      <sz val="24"/>
      <color indexed="10"/>
      <name val="Times New Roman"/>
      <family val="1"/>
      <charset val="204"/>
    </font>
    <font>
      <sz val="24"/>
      <color indexed="8"/>
      <name val="Times New Roman"/>
      <family val="1"/>
      <charset val="204"/>
    </font>
    <font>
      <b/>
      <u/>
      <sz val="18"/>
      <color indexed="10"/>
      <name val="Times New Roman"/>
      <family val="1"/>
      <charset val="204"/>
    </font>
    <font>
      <b/>
      <u/>
      <sz val="16"/>
      <color indexed="10"/>
      <name val="Times New Roman"/>
      <family val="1"/>
      <charset val="204"/>
    </font>
    <font>
      <b/>
      <sz val="16"/>
      <color indexed="10"/>
      <name val="Times New Roman"/>
      <family val="1"/>
      <charset val="204"/>
    </font>
    <font>
      <i/>
      <sz val="8"/>
      <name val="Times New Roman"/>
      <family val="1"/>
      <charset val="204"/>
    </font>
    <font>
      <b/>
      <sz val="8"/>
      <name val="Times New Roman"/>
      <family val="1"/>
      <charset val="204"/>
    </font>
    <font>
      <vertAlign val="superscript"/>
      <sz val="8"/>
      <color indexed="8"/>
      <name val="Times New Roman"/>
      <family val="1"/>
      <charset val="204"/>
    </font>
    <font>
      <b/>
      <sz val="9"/>
      <color indexed="81"/>
      <name val="Tahoma"/>
      <family val="2"/>
      <charset val="204"/>
    </font>
    <font>
      <sz val="9"/>
      <color indexed="81"/>
      <name val="Tahoma"/>
      <family val="2"/>
      <charset val="204"/>
    </font>
    <font>
      <b/>
      <sz val="18"/>
      <color indexed="56"/>
      <name val="Times New Roman"/>
      <family val="1"/>
      <charset val="204"/>
    </font>
    <font>
      <sz val="11"/>
      <color indexed="8"/>
      <name val="Times New Roman"/>
      <family val="1"/>
      <charset val="204"/>
    </font>
    <font>
      <sz val="11"/>
      <color indexed="8"/>
      <name val="Times New Roman"/>
      <family val="1"/>
      <charset val="204"/>
    </font>
    <font>
      <b/>
      <sz val="18"/>
      <color indexed="10"/>
      <name val="Times New Roman"/>
      <family val="1"/>
      <charset val="204"/>
    </font>
    <font>
      <b/>
      <sz val="24"/>
      <color indexed="10"/>
      <name val="Times New Roman"/>
      <family val="1"/>
      <charset val="204"/>
    </font>
    <font>
      <b/>
      <sz val="16"/>
      <color indexed="10"/>
      <name val="Times New Roman"/>
      <family val="1"/>
      <charset val="204"/>
    </font>
    <font>
      <sz val="8"/>
      <color indexed="8"/>
      <name val="Times New Roman"/>
      <family val="1"/>
      <charset val="204"/>
    </font>
    <font>
      <sz val="11"/>
      <color indexed="9"/>
      <name val="Times New Roman"/>
      <family val="1"/>
      <charset val="204"/>
    </font>
    <font>
      <b/>
      <sz val="8"/>
      <color indexed="8"/>
      <name val="Times New Roman"/>
      <family val="1"/>
      <charset val="204"/>
    </font>
    <font>
      <b/>
      <sz val="8"/>
      <color indexed="8"/>
      <name val="Times New Roman"/>
      <family val="1"/>
      <charset val="204"/>
    </font>
    <font>
      <i/>
      <sz val="8"/>
      <color indexed="8"/>
      <name val="Times New Roman"/>
      <family val="1"/>
      <charset val="204"/>
    </font>
    <font>
      <i/>
      <sz val="8"/>
      <color indexed="8"/>
      <name val="Times New Roman"/>
      <family val="1"/>
      <charset val="204"/>
    </font>
    <font>
      <sz val="8"/>
      <color indexed="8"/>
      <name val="Times New Roman"/>
      <family val="1"/>
      <charset val="204"/>
    </font>
    <font>
      <sz val="7"/>
      <color indexed="8"/>
      <name val="Times New Roman"/>
      <family val="1"/>
      <charset val="204"/>
    </font>
    <font>
      <sz val="9"/>
      <color indexed="8"/>
      <name val="Times New Roman"/>
      <family val="1"/>
      <charset val="204"/>
    </font>
    <font>
      <i/>
      <sz val="10"/>
      <color indexed="8"/>
      <name val="Times New Roman"/>
      <family val="1"/>
      <charset val="204"/>
    </font>
    <font>
      <b/>
      <sz val="9"/>
      <color indexed="8"/>
      <name val="Times New Roman"/>
      <family val="1"/>
      <charset val="204"/>
    </font>
    <font>
      <b/>
      <sz val="11"/>
      <color indexed="8"/>
      <name val="Times New Roman"/>
      <family val="1"/>
      <charset val="204"/>
    </font>
    <font>
      <sz val="10"/>
      <name val="Arial Cyr"/>
      <charset val="204"/>
    </font>
    <font>
      <vertAlign val="superscript"/>
      <sz val="10"/>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sz val="11"/>
      <color theme="1"/>
      <name val="Times New Roman"/>
      <family val="1"/>
      <charset val="204"/>
    </font>
    <font>
      <sz val="8"/>
      <color theme="1"/>
      <name val="Times New Roman"/>
      <family val="1"/>
      <charset val="204"/>
    </font>
    <font>
      <b/>
      <sz val="8"/>
      <color theme="1"/>
      <name val="Times New Roman"/>
      <family val="1"/>
      <charset val="204"/>
    </font>
    <font>
      <sz val="12"/>
      <color theme="1"/>
      <name val="Times New Roman"/>
      <family val="1"/>
      <charset val="204"/>
    </font>
    <font>
      <b/>
      <sz val="12"/>
      <color theme="1"/>
      <name val="Times New Roman"/>
      <family val="1"/>
      <charset val="204"/>
    </font>
    <font>
      <b/>
      <sz val="10"/>
      <color theme="1"/>
      <name val="Times New Roman"/>
      <family val="1"/>
      <charset val="204"/>
    </font>
    <font>
      <b/>
      <sz val="11"/>
      <color theme="1"/>
      <name val="Times New Roman"/>
      <family val="1"/>
      <charset val="204"/>
    </font>
    <font>
      <i/>
      <sz val="10"/>
      <color theme="1"/>
      <name val="Times New Roman"/>
      <family val="1"/>
      <charset val="204"/>
    </font>
    <font>
      <i/>
      <sz val="12"/>
      <color theme="1"/>
      <name val="Times New Roman"/>
      <family val="1"/>
      <charset val="204"/>
    </font>
    <font>
      <sz val="10"/>
      <color theme="1"/>
      <name val="Arial Cyr"/>
      <charset val="204"/>
    </font>
    <font>
      <sz val="10"/>
      <color rgb="FFFF0000"/>
      <name val="Times New Roman"/>
      <family val="1"/>
      <charset val="204"/>
    </font>
    <font>
      <b/>
      <sz val="13"/>
      <color theme="1"/>
      <name val="Times New Roman"/>
      <family val="1"/>
      <charset val="204"/>
    </font>
    <font>
      <sz val="13"/>
      <color theme="1"/>
      <name val="Times New Roman"/>
      <family val="1"/>
      <charset val="204"/>
    </font>
    <font>
      <vertAlign val="superscript"/>
      <sz val="10"/>
      <color theme="1"/>
      <name val="Times New Roman"/>
      <family val="1"/>
      <charset val="204"/>
    </font>
    <font>
      <sz val="10"/>
      <color theme="1"/>
      <name val="Calibri"/>
      <family val="2"/>
      <charset val="204"/>
      <scheme val="minor"/>
    </font>
    <font>
      <b/>
      <sz val="11.5"/>
      <color theme="1"/>
      <name val="Times New Roman"/>
      <family val="1"/>
      <charset val="204"/>
    </font>
    <font>
      <sz val="11.5"/>
      <color theme="1"/>
      <name val="Times New Roman"/>
      <family val="1"/>
      <charset val="204"/>
    </font>
    <font>
      <sz val="11"/>
      <color rgb="FF000000"/>
      <name val="Times New Roman"/>
      <family val="1"/>
      <charset val="204"/>
    </font>
    <font>
      <b/>
      <sz val="11"/>
      <color rgb="FF000000"/>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1"/>
      <color rgb="FF000000"/>
      <name val="Calibri"/>
      <family val="2"/>
      <charset val="204"/>
    </font>
  </fonts>
  <fills count="22">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s>
  <cellStyleXfs count="27">
    <xf numFmtId="0" fontId="0" fillId="0" borderId="0"/>
    <xf numFmtId="0" fontId="78" fillId="7" borderId="0" applyNumberFormat="0" applyBorder="0" applyAlignment="0" applyProtection="0"/>
    <xf numFmtId="0" fontId="78" fillId="8"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1" borderId="0" applyNumberFormat="0" applyBorder="0" applyAlignment="0" applyProtection="0"/>
    <xf numFmtId="0" fontId="78" fillId="12" borderId="0" applyNumberFormat="0" applyBorder="0" applyAlignment="0" applyProtection="0"/>
    <xf numFmtId="0" fontId="79" fillId="13" borderId="17" applyNumberFormat="0" applyAlignment="0" applyProtection="0"/>
    <xf numFmtId="0" fontId="80" fillId="14" borderId="18" applyNumberFormat="0" applyAlignment="0" applyProtection="0"/>
    <xf numFmtId="0" fontId="81" fillId="14" borderId="17" applyNumberFormat="0" applyAlignment="0" applyProtection="0"/>
    <xf numFmtId="0" fontId="82" fillId="0" borderId="19" applyNumberFormat="0" applyFill="0" applyAlignment="0" applyProtection="0"/>
    <xf numFmtId="0" fontId="83" fillId="0" borderId="20" applyNumberFormat="0" applyFill="0" applyAlignment="0" applyProtection="0"/>
    <xf numFmtId="0" fontId="84" fillId="0" borderId="21" applyNumberFormat="0" applyFill="0" applyAlignment="0" applyProtection="0"/>
    <xf numFmtId="0" fontId="84" fillId="0" borderId="0" applyNumberFormat="0" applyFill="0" applyBorder="0" applyAlignment="0" applyProtection="0"/>
    <xf numFmtId="0" fontId="85" fillId="0" borderId="22" applyNumberFormat="0" applyFill="0" applyAlignment="0" applyProtection="0"/>
    <xf numFmtId="0" fontId="86" fillId="15" borderId="23" applyNumberFormat="0" applyAlignment="0" applyProtection="0"/>
    <xf numFmtId="0" fontId="87" fillId="0" borderId="0" applyNumberFormat="0" applyFill="0" applyBorder="0" applyAlignment="0" applyProtection="0"/>
    <xf numFmtId="0" fontId="88" fillId="16" borderId="0" applyNumberFormat="0" applyBorder="0" applyAlignment="0" applyProtection="0"/>
    <xf numFmtId="0" fontId="77" fillId="0" borderId="0"/>
    <xf numFmtId="0" fontId="75" fillId="0" borderId="0"/>
    <xf numFmtId="0" fontId="89" fillId="17" borderId="0" applyNumberFormat="0" applyBorder="0" applyAlignment="0" applyProtection="0"/>
    <xf numFmtId="0" fontId="90" fillId="0" borderId="0" applyNumberFormat="0" applyFill="0" applyBorder="0" applyAlignment="0" applyProtection="0"/>
    <xf numFmtId="0" fontId="77" fillId="18" borderId="24" applyNumberFormat="0" applyFont="0" applyAlignment="0" applyProtection="0"/>
    <xf numFmtId="0" fontId="77" fillId="18" borderId="24" applyNumberFormat="0" applyFont="0" applyAlignment="0" applyProtection="0"/>
    <xf numFmtId="0" fontId="91" fillId="0" borderId="25" applyNumberFormat="0" applyFill="0" applyAlignment="0" applyProtection="0"/>
    <xf numFmtId="0" fontId="92" fillId="0" borderId="0" applyNumberFormat="0" applyFill="0" applyBorder="0" applyAlignment="0" applyProtection="0"/>
    <xf numFmtId="0" fontId="93" fillId="19" borderId="0" applyNumberFormat="0" applyBorder="0" applyAlignment="0" applyProtection="0"/>
  </cellStyleXfs>
  <cellXfs count="724">
    <xf numFmtId="0" fontId="0" fillId="0" borderId="0" xfId="0"/>
    <xf numFmtId="0" fontId="11" fillId="0" borderId="0" xfId="0" applyFont="1"/>
    <xf numFmtId="0" fontId="12" fillId="0" borderId="0" xfId="0" applyFont="1"/>
    <xf numFmtId="0" fontId="13" fillId="0" borderId="1" xfId="0" applyFont="1" applyBorder="1" applyAlignment="1">
      <alignment horizontal="center" vertical="center" wrapText="1"/>
    </xf>
    <xf numFmtId="0" fontId="14" fillId="0" borderId="0" xfId="0" applyFont="1" applyAlignment="1">
      <alignment vertical="top" wrapText="1"/>
    </xf>
    <xf numFmtId="0" fontId="14" fillId="0" borderId="0" xfId="0" applyFont="1" applyAlignment="1">
      <alignment horizontal="left" vertical="top" wrapText="1"/>
    </xf>
    <xf numFmtId="0" fontId="15" fillId="0" borderId="0" xfId="0" applyFont="1" applyAlignment="1">
      <alignment vertical="top" wrapText="1"/>
    </xf>
    <xf numFmtId="0" fontId="12" fillId="0" borderId="0" xfId="0" applyFont="1" applyAlignment="1">
      <alignment horizontal="justify" vertical="top" wrapText="1"/>
    </xf>
    <xf numFmtId="0" fontId="14" fillId="0" borderId="1" xfId="0" applyFont="1" applyBorder="1" applyAlignment="1">
      <alignment horizontal="center" vertical="center" wrapText="1"/>
    </xf>
    <xf numFmtId="0" fontId="19" fillId="0" borderId="0" xfId="0" applyFont="1"/>
    <xf numFmtId="0" fontId="20" fillId="0" borderId="2" xfId="0" applyFont="1" applyBorder="1" applyAlignment="1">
      <alignment horizontal="center" vertical="top"/>
    </xf>
    <xf numFmtId="0" fontId="21" fillId="0" borderId="0" xfId="0" applyFont="1"/>
    <xf numFmtId="0" fontId="12" fillId="0" borderId="1" xfId="0" applyFont="1" applyBorder="1"/>
    <xf numFmtId="0" fontId="23" fillId="0" borderId="0" xfId="0" applyFont="1" applyAlignment="1"/>
    <xf numFmtId="0" fontId="18" fillId="0" borderId="0" xfId="0" applyFont="1" applyAlignment="1">
      <alignment vertical="top" wrapText="1"/>
    </xf>
    <xf numFmtId="0" fontId="14" fillId="0" borderId="0" xfId="0" applyFont="1" applyBorder="1" applyAlignment="1">
      <alignment vertical="top" wrapText="1"/>
    </xf>
    <xf numFmtId="0" fontId="24" fillId="0" borderId="0" xfId="0" applyFont="1" applyBorder="1" applyAlignment="1">
      <alignment vertical="top" wrapText="1"/>
    </xf>
    <xf numFmtId="0" fontId="15" fillId="0" borderId="0" xfId="0" applyFont="1" applyBorder="1" applyAlignment="1">
      <alignment vertical="top" wrapText="1"/>
    </xf>
    <xf numFmtId="2" fontId="16" fillId="0" borderId="1" xfId="0" applyNumberFormat="1" applyFont="1" applyBorder="1" applyAlignment="1">
      <alignment horizontal="center" vertical="center" wrapText="1"/>
    </xf>
    <xf numFmtId="2" fontId="16" fillId="0" borderId="1" xfId="0" applyNumberFormat="1" applyFont="1" applyBorder="1" applyAlignment="1" applyProtection="1">
      <alignment horizontal="right" vertical="center" wrapText="1"/>
      <protection locked="0"/>
    </xf>
    <xf numFmtId="2" fontId="12" fillId="0" borderId="1" xfId="0" applyNumberFormat="1" applyFont="1" applyBorder="1" applyAlignment="1" applyProtection="1">
      <alignment horizontal="right" vertical="center"/>
      <protection locked="0"/>
    </xf>
    <xf numFmtId="0" fontId="12" fillId="0" borderId="1" xfId="0" applyFont="1" applyBorder="1" applyAlignment="1">
      <alignment horizontal="right" vertical="center"/>
    </xf>
    <xf numFmtId="0" fontId="0" fillId="2" borderId="0" xfId="0" applyFill="1"/>
    <xf numFmtId="0" fontId="12" fillId="0" borderId="0" xfId="0" applyFont="1" applyBorder="1" applyAlignment="1">
      <alignment horizontal="right" vertical="center"/>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15" fillId="0" borderId="0" xfId="0" applyFont="1" applyBorder="1" applyAlignment="1">
      <alignment vertical="center"/>
    </xf>
    <xf numFmtId="0" fontId="12" fillId="2" borderId="0" xfId="0" applyFont="1" applyFill="1" applyBorder="1" applyAlignment="1">
      <alignment horizontal="right" vertical="center"/>
    </xf>
    <xf numFmtId="0" fontId="14" fillId="0" borderId="0" xfId="0" applyFont="1" applyAlignment="1">
      <alignment horizontal="left" wrapText="1"/>
    </xf>
    <xf numFmtId="0" fontId="14" fillId="0" borderId="0" xfId="0" applyFont="1" applyAlignment="1">
      <alignment wrapText="1"/>
    </xf>
    <xf numFmtId="0" fontId="13" fillId="0" borderId="1" xfId="0" applyFont="1" applyBorder="1" applyAlignment="1">
      <alignment horizontal="center" wrapText="1"/>
    </xf>
    <xf numFmtId="0" fontId="12" fillId="0" borderId="0" xfId="0" applyFont="1" applyAlignment="1"/>
    <xf numFmtId="0" fontId="11" fillId="0" borderId="0" xfId="0" applyFont="1" applyAlignment="1">
      <alignment horizontal="left"/>
    </xf>
    <xf numFmtId="1" fontId="0" fillId="0" borderId="0" xfId="0" applyNumberFormat="1"/>
    <xf numFmtId="49" fontId="15" fillId="3" borderId="3" xfId="0" applyNumberFormat="1" applyFont="1" applyFill="1" applyBorder="1" applyAlignment="1" applyProtection="1">
      <alignment horizontal="center" wrapText="1"/>
      <protection locked="0"/>
    </xf>
    <xf numFmtId="49" fontId="15" fillId="2" borderId="3" xfId="0" applyNumberFormat="1" applyFont="1" applyFill="1" applyBorder="1" applyAlignment="1" applyProtection="1">
      <alignment horizontal="center" wrapText="1"/>
    </xf>
    <xf numFmtId="2" fontId="16" fillId="0" borderId="1" xfId="0" applyNumberFormat="1" applyFont="1" applyBorder="1" applyAlignment="1" applyProtection="1">
      <alignment horizontal="center" vertical="center" wrapText="1"/>
    </xf>
    <xf numFmtId="49" fontId="15" fillId="2" borderId="4" xfId="0" applyNumberFormat="1" applyFont="1" applyFill="1" applyBorder="1" applyAlignment="1" applyProtection="1">
      <alignment horizontal="center" wrapText="1"/>
    </xf>
    <xf numFmtId="2" fontId="2" fillId="0" borderId="1" xfId="0" applyNumberFormat="1" applyFont="1" applyBorder="1" applyAlignment="1" applyProtection="1">
      <alignment horizontal="right" vertical="center" wrapText="1"/>
      <protection locked="0"/>
    </xf>
    <xf numFmtId="49" fontId="3" fillId="3" borderId="3" xfId="0" applyNumberFormat="1" applyFont="1" applyFill="1" applyBorder="1" applyAlignment="1" applyProtection="1">
      <alignment horizontal="center" wrapText="1"/>
      <protection locked="0"/>
    </xf>
    <xf numFmtId="49" fontId="7" fillId="4" borderId="1" xfId="0" applyNumberFormat="1" applyFont="1" applyFill="1" applyBorder="1" applyAlignment="1" applyProtection="1">
      <alignment horizontal="center" vertical="center" wrapText="1"/>
      <protection locked="0"/>
    </xf>
    <xf numFmtId="0" fontId="9" fillId="0" borderId="0" xfId="0" applyFont="1" applyAlignment="1"/>
    <xf numFmtId="0" fontId="9" fillId="0" borderId="3" xfId="0" applyFont="1" applyBorder="1" applyAlignment="1"/>
    <xf numFmtId="0" fontId="19" fillId="0" borderId="3" xfId="0" applyFont="1" applyBorder="1" applyAlignment="1">
      <alignment horizontal="center"/>
    </xf>
    <xf numFmtId="0" fontId="10" fillId="0" borderId="0" xfId="0" applyFont="1"/>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14" fillId="0" borderId="5" xfId="0" applyFont="1" applyBorder="1" applyAlignment="1">
      <alignment wrapText="1"/>
    </xf>
    <xf numFmtId="0" fontId="29" fillId="0" borderId="5" xfId="0" applyFont="1" applyBorder="1" applyAlignment="1">
      <alignment wrapText="1"/>
    </xf>
    <xf numFmtId="0" fontId="29" fillId="0" borderId="5" xfId="0" applyFont="1" applyBorder="1" applyAlignment="1">
      <alignment horizont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5" fillId="0" borderId="1" xfId="0" applyFont="1" applyBorder="1" applyAlignment="1">
      <alignment vertical="center" wrapText="1"/>
    </xf>
    <xf numFmtId="2" fontId="16" fillId="0" borderId="0" xfId="0" applyNumberFormat="1" applyFont="1" applyBorder="1" applyAlignment="1" applyProtection="1">
      <alignment horizontal="center" vertical="center" wrapText="1"/>
    </xf>
    <xf numFmtId="2" fontId="16" fillId="0" borderId="0" xfId="0" applyNumberFormat="1" applyFont="1" applyBorder="1" applyAlignment="1">
      <alignment horizontal="center" vertical="center" wrapText="1"/>
    </xf>
    <xf numFmtId="0" fontId="36" fillId="0" borderId="1" xfId="0" applyFont="1" applyBorder="1" applyAlignment="1">
      <alignment vertical="center" wrapText="1"/>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2" fontId="16" fillId="0" borderId="6" xfId="0" applyNumberFormat="1" applyFont="1" applyBorder="1" applyAlignment="1">
      <alignment horizontal="center" vertical="center" wrapText="1"/>
    </xf>
    <xf numFmtId="2" fontId="16" fillId="0" borderId="6" xfId="0" applyNumberFormat="1" applyFont="1" applyBorder="1" applyAlignment="1" applyProtection="1">
      <alignment horizontal="center" vertical="center" wrapText="1"/>
    </xf>
    <xf numFmtId="0" fontId="0" fillId="0" borderId="0" xfId="0" applyBorder="1"/>
    <xf numFmtId="2" fontId="16" fillId="0" borderId="7" xfId="0" applyNumberFormat="1" applyFont="1" applyBorder="1" applyAlignment="1">
      <alignment horizontal="center" vertical="center" wrapText="1"/>
    </xf>
    <xf numFmtId="2" fontId="16" fillId="0" borderId="7" xfId="0" applyNumberFormat="1" applyFont="1" applyBorder="1" applyAlignment="1" applyProtection="1">
      <alignment horizontal="center" vertical="center" wrapText="1"/>
    </xf>
    <xf numFmtId="0" fontId="19" fillId="0" borderId="0" xfId="0" applyFont="1" applyBorder="1" applyAlignment="1">
      <alignment horizontal="center"/>
    </xf>
    <xf numFmtId="0" fontId="20" fillId="0" borderId="0" xfId="0" applyFont="1" applyBorder="1" applyAlignment="1">
      <alignment horizontal="center" vertical="top"/>
    </xf>
    <xf numFmtId="0" fontId="20" fillId="0" borderId="3" xfId="0" applyFont="1" applyBorder="1" applyAlignment="1">
      <alignment horizontal="center" vertical="top"/>
    </xf>
    <xf numFmtId="2" fontId="2" fillId="0" borderId="1" xfId="0" applyNumberFormat="1" applyFont="1" applyBorder="1" applyAlignment="1" applyProtection="1">
      <alignment horizontal="right" vertical="center"/>
      <protection locked="0"/>
    </xf>
    <xf numFmtId="0" fontId="17" fillId="0" borderId="0" xfId="0" applyFont="1" applyBorder="1" applyAlignment="1">
      <alignment wrapText="1"/>
    </xf>
    <xf numFmtId="0" fontId="17" fillId="0" borderId="0" xfId="0" applyFont="1" applyBorder="1" applyAlignment="1">
      <alignment horizontal="center" wrapText="1"/>
    </xf>
    <xf numFmtId="0" fontId="14" fillId="0" borderId="0" xfId="0" applyFont="1" applyBorder="1" applyAlignment="1">
      <alignment horizontal="center" wrapText="1"/>
    </xf>
    <xf numFmtId="2" fontId="16" fillId="0" borderId="0" xfId="0" applyNumberFormat="1" applyFont="1" applyBorder="1" applyAlignment="1">
      <alignment horizontal="center" vertical="top" wrapText="1"/>
    </xf>
    <xf numFmtId="2" fontId="16" fillId="0" borderId="0" xfId="0" applyNumberFormat="1" applyFont="1" applyBorder="1" applyAlignment="1">
      <alignment horizontal="right" vertical="center" wrapText="1"/>
    </xf>
    <xf numFmtId="0" fontId="12" fillId="2" borderId="0" xfId="0" applyFont="1" applyFill="1" applyBorder="1" applyAlignment="1" applyProtection="1">
      <alignment horizontal="right" vertical="center"/>
      <protection locked="0"/>
    </xf>
    <xf numFmtId="2" fontId="12" fillId="2" borderId="1" xfId="0" applyNumberFormat="1" applyFont="1" applyFill="1" applyBorder="1" applyAlignment="1" applyProtection="1">
      <alignment horizontal="right" vertical="center"/>
      <protection locked="0"/>
    </xf>
    <xf numFmtId="0" fontId="3" fillId="0" borderId="1" xfId="0" applyFont="1" applyBorder="1"/>
    <xf numFmtId="2" fontId="2" fillId="2" borderId="1" xfId="0" applyNumberFormat="1" applyFont="1" applyFill="1" applyBorder="1" applyAlignment="1" applyProtection="1">
      <alignment horizontal="right" vertical="center"/>
      <protection locked="0"/>
    </xf>
    <xf numFmtId="2" fontId="2" fillId="2" borderId="1" xfId="0" applyNumberFormat="1" applyFont="1" applyFill="1" applyBorder="1" applyAlignment="1" applyProtection="1">
      <alignment horizontal="right" vertical="center"/>
    </xf>
    <xf numFmtId="2" fontId="16" fillId="0" borderId="3" xfId="0" applyNumberFormat="1" applyFont="1" applyBorder="1" applyAlignment="1" applyProtection="1">
      <alignment horizontal="center" vertical="center" wrapText="1"/>
    </xf>
    <xf numFmtId="0" fontId="2" fillId="0" borderId="0" xfId="0" applyFont="1"/>
    <xf numFmtId="0" fontId="13" fillId="0" borderId="0" xfId="0" applyFont="1" applyBorder="1" applyAlignment="1">
      <alignment horizontal="center" vertical="center" wrapText="1"/>
    </xf>
    <xf numFmtId="0" fontId="2" fillId="0" borderId="0" xfId="0" applyFont="1" applyAlignment="1">
      <alignment horizontal="justify" vertical="top" wrapText="1"/>
    </xf>
    <xf numFmtId="2" fontId="3" fillId="0" borderId="1" xfId="0" applyNumberFormat="1" applyFont="1" applyBorder="1" applyAlignment="1" applyProtection="1">
      <alignment horizontal="right" vertical="center" wrapText="1"/>
    </xf>
    <xf numFmtId="0" fontId="5" fillId="0" borderId="1" xfId="0" applyFont="1" applyBorder="1" applyAlignment="1">
      <alignment horizontal="center" vertical="center" wrapText="1"/>
    </xf>
    <xf numFmtId="2" fontId="5" fillId="0" borderId="1" xfId="0" applyNumberFormat="1" applyFont="1" applyBorder="1" applyAlignment="1" applyProtection="1">
      <alignment horizontal="right" vertical="center" wrapText="1"/>
      <protection locked="0"/>
    </xf>
    <xf numFmtId="0" fontId="40" fillId="0" borderId="0" xfId="0" applyFont="1"/>
    <xf numFmtId="0" fontId="8" fillId="0" borderId="0" xfId="0" applyFont="1"/>
    <xf numFmtId="1" fontId="3" fillId="2" borderId="3" xfId="0" applyNumberFormat="1" applyFont="1" applyFill="1" applyBorder="1" applyAlignment="1" applyProtection="1">
      <alignment horizontal="center" wrapText="1"/>
    </xf>
    <xf numFmtId="2" fontId="3" fillId="2" borderId="1" xfId="0" applyNumberFormat="1" applyFont="1" applyFill="1" applyBorder="1" applyAlignment="1" applyProtection="1">
      <alignment horizontal="right" vertical="center"/>
      <protection locked="0"/>
    </xf>
    <xf numFmtId="2" fontId="3" fillId="2" borderId="1" xfId="0" applyNumberFormat="1" applyFont="1" applyFill="1" applyBorder="1" applyAlignment="1" applyProtection="1">
      <alignment horizontal="right" vertical="center"/>
    </xf>
    <xf numFmtId="2"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5" fillId="0" borderId="1" xfId="0" applyFont="1" applyBorder="1" applyAlignment="1">
      <alignment horizontal="right" vertical="center" wrapText="1"/>
    </xf>
    <xf numFmtId="0" fontId="16" fillId="0" borderId="1" xfId="0" applyFont="1" applyBorder="1" applyAlignment="1">
      <alignment horizontal="right" vertical="center" wrapText="1"/>
    </xf>
    <xf numFmtId="0" fontId="30" fillId="0" borderId="1" xfId="0" applyFont="1" applyBorder="1" applyAlignment="1">
      <alignment horizontal="right" vertical="center" wrapText="1"/>
    </xf>
    <xf numFmtId="2" fontId="28" fillId="0" borderId="1" xfId="0" applyNumberFormat="1" applyFont="1" applyBorder="1" applyAlignment="1" applyProtection="1">
      <alignment horizontal="right" vertical="center" wrapText="1"/>
    </xf>
    <xf numFmtId="0" fontId="28" fillId="0" borderId="1" xfId="0" applyFont="1" applyBorder="1" applyAlignment="1">
      <alignment horizontal="right" vertical="center" wrapText="1"/>
    </xf>
    <xf numFmtId="2" fontId="3" fillId="0" borderId="1" xfId="0" applyNumberFormat="1" applyFont="1" applyBorder="1" applyAlignment="1" applyProtection="1">
      <alignment horizontal="right" vertical="center"/>
    </xf>
    <xf numFmtId="2" fontId="5" fillId="2" borderId="1" xfId="0" applyNumberFormat="1" applyFont="1" applyFill="1" applyBorder="1" applyAlignment="1" applyProtection="1">
      <alignment horizontal="right" vertical="center"/>
      <protection locked="0"/>
    </xf>
    <xf numFmtId="2" fontId="5" fillId="0" borderId="1" xfId="0" applyNumberFormat="1" applyFont="1" applyBorder="1" applyAlignment="1" applyProtection="1">
      <alignment horizontal="right" vertical="center"/>
      <protection locked="0"/>
    </xf>
    <xf numFmtId="2" fontId="28" fillId="2" borderId="1" xfId="0" applyNumberFormat="1" applyFont="1" applyFill="1" applyBorder="1" applyAlignment="1" applyProtection="1">
      <alignment horizontal="right" vertical="center"/>
    </xf>
    <xf numFmtId="2" fontId="3" fillId="2" borderId="7" xfId="0" applyNumberFormat="1" applyFont="1" applyFill="1" applyBorder="1" applyAlignment="1" applyProtection="1">
      <alignment horizontal="right" vertical="center"/>
    </xf>
    <xf numFmtId="2" fontId="2" fillId="2" borderId="7" xfId="0" applyNumberFormat="1" applyFont="1" applyFill="1" applyBorder="1" applyAlignment="1" applyProtection="1">
      <alignment horizontal="right" vertical="center"/>
      <protection locked="0"/>
    </xf>
    <xf numFmtId="2" fontId="28" fillId="0" borderId="1" xfId="0" applyNumberFormat="1" applyFont="1" applyBorder="1" applyAlignment="1" applyProtection="1">
      <alignment horizontal="right" vertical="center"/>
    </xf>
    <xf numFmtId="2" fontId="2" fillId="2" borderId="7" xfId="0" applyNumberFormat="1" applyFont="1" applyFill="1" applyBorder="1" applyAlignment="1" applyProtection="1">
      <alignment horizontal="right" vertical="center"/>
    </xf>
    <xf numFmtId="0" fontId="14" fillId="0" borderId="5" xfId="0" applyFont="1" applyBorder="1" applyAlignment="1">
      <alignment horizontal="right" vertical="center" wrapText="1"/>
    </xf>
    <xf numFmtId="0" fontId="29" fillId="0" borderId="5" xfId="0" applyFont="1" applyBorder="1" applyAlignment="1">
      <alignment horizontal="right" vertical="center" wrapText="1"/>
    </xf>
    <xf numFmtId="0" fontId="41" fillId="0" borderId="0" xfId="0" applyFont="1"/>
    <xf numFmtId="49" fontId="10" fillId="2" borderId="0" xfId="0" applyNumberFormat="1" applyFont="1" applyFill="1" applyBorder="1" applyProtection="1">
      <protection locked="0"/>
    </xf>
    <xf numFmtId="0" fontId="9" fillId="0" borderId="0" xfId="0" applyFont="1"/>
    <xf numFmtId="0" fontId="6" fillId="0" borderId="0" xfId="0" applyFont="1"/>
    <xf numFmtId="2" fontId="3" fillId="0" borderId="1" xfId="0" applyNumberFormat="1" applyFont="1" applyBorder="1" applyAlignment="1" applyProtection="1">
      <alignment horizontal="right" vertical="center" wrapText="1"/>
      <protection locked="0"/>
    </xf>
    <xf numFmtId="1" fontId="14" fillId="2" borderId="3" xfId="0" applyNumberFormat="1" applyFont="1" applyFill="1" applyBorder="1" applyAlignment="1" applyProtection="1">
      <alignment horizontal="center" vertical="top" wrapText="1"/>
    </xf>
    <xf numFmtId="1" fontId="3" fillId="2" borderId="4" xfId="0" applyNumberFormat="1" applyFont="1" applyFill="1" applyBorder="1" applyAlignment="1" applyProtection="1">
      <alignment horizontal="center" wrapText="1"/>
    </xf>
    <xf numFmtId="0" fontId="2" fillId="0" borderId="0" xfId="0" applyFont="1" applyAlignment="1">
      <alignment horizontal="center"/>
    </xf>
    <xf numFmtId="0" fontId="2" fillId="0" borderId="0" xfId="0" applyFont="1" applyBorder="1" applyAlignment="1">
      <alignment vertical="center" wrapText="1"/>
    </xf>
    <xf numFmtId="1" fontId="14" fillId="2" borderId="3" xfId="0" applyNumberFormat="1" applyFont="1" applyFill="1" applyBorder="1" applyAlignment="1" applyProtection="1">
      <alignment horizontal="center" wrapText="1"/>
    </xf>
    <xf numFmtId="0" fontId="2" fillId="0" borderId="0" xfId="0" applyFont="1" applyAlignment="1" applyProtection="1">
      <alignment horizontal="justify" vertical="top" wrapText="1"/>
      <protection locked="0"/>
    </xf>
    <xf numFmtId="0" fontId="2" fillId="0" borderId="0" xfId="0" applyFont="1" applyAlignment="1"/>
    <xf numFmtId="0" fontId="22" fillId="0" borderId="0" xfId="0" applyFont="1"/>
    <xf numFmtId="0" fontId="5" fillId="0" borderId="0" xfId="0" applyFont="1"/>
    <xf numFmtId="0" fontId="5" fillId="0" borderId="0" xfId="0" applyFont="1" applyAlignment="1"/>
    <xf numFmtId="0" fontId="1" fillId="0" borderId="0" xfId="0" applyFont="1" applyAlignment="1">
      <alignment vertical="top" wrapText="1"/>
    </xf>
    <xf numFmtId="0" fontId="9" fillId="0" borderId="0" xfId="0" applyFont="1" applyAlignment="1">
      <alignment wrapText="1"/>
    </xf>
    <xf numFmtId="0" fontId="23" fillId="0" borderId="0" xfId="0" applyFont="1" applyBorder="1" applyAlignment="1"/>
    <xf numFmtId="0" fontId="9" fillId="0" borderId="0" xfId="0" applyFont="1" applyBorder="1" applyAlignment="1">
      <alignment wrapText="1"/>
    </xf>
    <xf numFmtId="49" fontId="10" fillId="5" borderId="0" xfId="0" applyNumberFormat="1" applyFont="1" applyFill="1" applyAlignment="1">
      <alignment horizontal="right"/>
    </xf>
    <xf numFmtId="2" fontId="2" fillId="0" borderId="1" xfId="0" applyNumberFormat="1" applyFont="1" applyBorder="1" applyAlignment="1">
      <alignment horizontal="right" vertical="center" wrapText="1"/>
    </xf>
    <xf numFmtId="2" fontId="42" fillId="2" borderId="1" xfId="0" applyNumberFormat="1" applyFont="1" applyFill="1" applyBorder="1" applyAlignment="1" applyProtection="1">
      <alignment horizontal="right" vertical="center"/>
      <protection locked="0"/>
    </xf>
    <xf numFmtId="2" fontId="42" fillId="2" borderId="1" xfId="0" applyNumberFormat="1" applyFont="1" applyFill="1" applyBorder="1" applyAlignment="1" applyProtection="1">
      <alignment horizontal="right" vertical="center"/>
    </xf>
    <xf numFmtId="2" fontId="42" fillId="2" borderId="7" xfId="0" applyNumberFormat="1" applyFont="1" applyFill="1" applyBorder="1" applyAlignment="1" applyProtection="1">
      <alignment horizontal="right" vertical="center"/>
      <protection locked="0"/>
    </xf>
    <xf numFmtId="2" fontId="42" fillId="2" borderId="7" xfId="0" applyNumberFormat="1" applyFont="1" applyFill="1" applyBorder="1" applyAlignment="1" applyProtection="1">
      <alignment horizontal="right" vertical="center"/>
    </xf>
    <xf numFmtId="2" fontId="42" fillId="0" borderId="1" xfId="0" applyNumberFormat="1" applyFont="1" applyBorder="1" applyAlignment="1">
      <alignment horizontal="right" vertical="center" wrapText="1"/>
    </xf>
    <xf numFmtId="2" fontId="18" fillId="0" borderId="0" xfId="0" applyNumberFormat="1" applyFont="1" applyFill="1" applyBorder="1" applyAlignment="1" applyProtection="1">
      <alignment horizontal="center" vertical="top"/>
      <protection locked="0"/>
    </xf>
    <xf numFmtId="49" fontId="0" fillId="0" borderId="0" xfId="0" applyNumberFormat="1"/>
    <xf numFmtId="49" fontId="14" fillId="3" borderId="3" xfId="0" applyNumberFormat="1" applyFont="1" applyFill="1" applyBorder="1" applyAlignment="1" applyProtection="1">
      <alignment wrapText="1"/>
      <protection locked="0"/>
    </xf>
    <xf numFmtId="49" fontId="3" fillId="3" borderId="3" xfId="0" applyNumberFormat="1" applyFont="1" applyFill="1" applyBorder="1" applyAlignment="1" applyProtection="1">
      <alignment wrapText="1"/>
      <protection locked="0"/>
    </xf>
    <xf numFmtId="49" fontId="3" fillId="2" borderId="3" xfId="0" applyNumberFormat="1" applyFont="1" applyFill="1" applyBorder="1" applyAlignment="1" applyProtection="1">
      <alignment horizontal="center" wrapText="1"/>
    </xf>
    <xf numFmtId="49" fontId="14" fillId="2" borderId="3" xfId="0" applyNumberFormat="1" applyFont="1" applyFill="1" applyBorder="1" applyAlignment="1" applyProtection="1">
      <alignment wrapText="1"/>
    </xf>
    <xf numFmtId="49" fontId="14" fillId="2" borderId="4" xfId="0" applyNumberFormat="1" applyFont="1" applyFill="1" applyBorder="1" applyAlignment="1" applyProtection="1">
      <alignment horizontal="right" wrapText="1"/>
    </xf>
    <xf numFmtId="49" fontId="14" fillId="2" borderId="3" xfId="0" applyNumberFormat="1" applyFont="1" applyFill="1" applyBorder="1" applyAlignment="1" applyProtection="1">
      <alignment horizontal="right" wrapText="1"/>
    </xf>
    <xf numFmtId="49" fontId="14" fillId="3" borderId="3" xfId="0" applyNumberFormat="1" applyFont="1" applyFill="1" applyBorder="1" applyAlignment="1" applyProtection="1">
      <alignment horizontal="right" wrapText="1"/>
      <protection locked="0"/>
    </xf>
    <xf numFmtId="0" fontId="10" fillId="0" borderId="0" xfId="0" applyFont="1" applyAlignment="1"/>
    <xf numFmtId="0" fontId="58" fillId="0" borderId="0" xfId="0" applyFont="1"/>
    <xf numFmtId="0" fontId="59" fillId="0" borderId="0" xfId="0" applyFont="1"/>
    <xf numFmtId="0" fontId="60" fillId="0" borderId="0" xfId="0" applyFont="1"/>
    <xf numFmtId="0" fontId="10" fillId="2" borderId="0" xfId="0" applyFont="1" applyFill="1" applyAlignment="1" applyProtection="1">
      <alignment horizontal="center"/>
      <protection locked="0"/>
    </xf>
    <xf numFmtId="164" fontId="3" fillId="0" borderId="5" xfId="0" applyNumberFormat="1" applyFont="1" applyBorder="1" applyAlignment="1" applyProtection="1">
      <alignment horizontal="right" vertical="center" wrapText="1"/>
      <protection hidden="1"/>
    </xf>
    <xf numFmtId="164" fontId="2" fillId="0" borderId="1" xfId="0" applyNumberFormat="1" applyFont="1" applyBorder="1" applyAlignment="1" applyProtection="1">
      <alignment horizontal="right" vertical="center" wrapText="1"/>
      <protection hidden="1"/>
    </xf>
    <xf numFmtId="164" fontId="3" fillId="0" borderId="1" xfId="0" applyNumberFormat="1" applyFont="1" applyBorder="1" applyAlignment="1" applyProtection="1">
      <alignment horizontal="right" vertical="center" wrapText="1"/>
    </xf>
    <xf numFmtId="164" fontId="16" fillId="0" borderId="1" xfId="0" applyNumberFormat="1" applyFont="1" applyBorder="1" applyAlignment="1" applyProtection="1">
      <alignment horizontal="center" vertical="center" wrapText="1"/>
    </xf>
    <xf numFmtId="164" fontId="42" fillId="0" borderId="1" xfId="0" applyNumberFormat="1" applyFont="1" applyBorder="1" applyAlignment="1">
      <alignment horizontal="right" vertical="center" wrapText="1"/>
    </xf>
    <xf numFmtId="0" fontId="61" fillId="0" borderId="0" xfId="0" applyFont="1"/>
    <xf numFmtId="0" fontId="48" fillId="0" borderId="0" xfId="0" applyFont="1"/>
    <xf numFmtId="0" fontId="62" fillId="0" borderId="0" xfId="0" applyFont="1"/>
    <xf numFmtId="164" fontId="3" fillId="0" borderId="8" xfId="0" applyNumberFormat="1" applyFont="1" applyBorder="1" applyAlignment="1" applyProtection="1">
      <alignment horizontal="right" vertical="center" wrapText="1"/>
    </xf>
    <xf numFmtId="2" fontId="5" fillId="0" borderId="0" xfId="0" applyNumberFormat="1" applyFont="1" applyBorder="1" applyAlignment="1">
      <alignment horizontal="center" vertical="top" wrapText="1"/>
    </xf>
    <xf numFmtId="49" fontId="7" fillId="6" borderId="1" xfId="0" applyNumberFormat="1" applyFont="1" applyFill="1" applyBorder="1" applyAlignment="1" applyProtection="1">
      <alignment horizontal="center" vertical="center" wrapText="1"/>
      <protection locked="0"/>
    </xf>
    <xf numFmtId="0" fontId="25" fillId="0" borderId="0" xfId="0" applyFont="1"/>
    <xf numFmtId="2" fontId="42" fillId="2" borderId="10" xfId="0" applyNumberFormat="1" applyFont="1" applyFill="1" applyBorder="1" applyAlignment="1" applyProtection="1">
      <alignment horizontal="right" vertical="center"/>
    </xf>
    <xf numFmtId="0" fontId="63" fillId="0" borderId="0" xfId="0" applyFont="1"/>
    <xf numFmtId="0" fontId="11" fillId="0" borderId="0" xfId="0" applyFont="1" applyBorder="1" applyAlignment="1">
      <alignment horizontal="left"/>
    </xf>
    <xf numFmtId="0" fontId="10" fillId="4" borderId="1" xfId="0" applyFont="1" applyFill="1" applyBorder="1" applyAlignment="1" applyProtection="1">
      <alignment horizontal="center"/>
      <protection locked="0"/>
    </xf>
    <xf numFmtId="0" fontId="64" fillId="2" borderId="0" xfId="0" applyFont="1" applyFill="1" applyBorder="1" applyProtection="1">
      <protection locked="0"/>
    </xf>
    <xf numFmtId="0" fontId="64" fillId="0" borderId="0" xfId="0" applyFont="1"/>
    <xf numFmtId="49" fontId="10" fillId="4" borderId="1" xfId="0" applyNumberFormat="1" applyFont="1" applyFill="1" applyBorder="1" applyAlignment="1" applyProtection="1">
      <alignment horizontal="right"/>
      <protection locked="0"/>
    </xf>
    <xf numFmtId="49" fontId="10" fillId="4" borderId="5" xfId="0" applyNumberFormat="1" applyFont="1" applyFill="1" applyBorder="1" applyAlignment="1" applyProtection="1">
      <alignment horizontal="right"/>
      <protection locked="0"/>
    </xf>
    <xf numFmtId="0" fontId="7" fillId="4" borderId="1" xfId="0" applyFont="1" applyFill="1" applyBorder="1" applyAlignment="1" applyProtection="1">
      <alignment horizontal="center" vertical="center" wrapText="1"/>
      <protection locked="0"/>
    </xf>
    <xf numFmtId="0" fontId="64" fillId="2" borderId="0" xfId="0" applyFont="1" applyFill="1"/>
    <xf numFmtId="2" fontId="10" fillId="6" borderId="0" xfId="0" applyNumberFormat="1" applyFont="1" applyFill="1" applyProtection="1"/>
    <xf numFmtId="0" fontId="10" fillId="6" borderId="0" xfId="0" applyFont="1" applyFill="1"/>
    <xf numFmtId="0" fontId="7" fillId="2" borderId="0" xfId="0" applyFont="1" applyFill="1" applyBorder="1" applyAlignment="1" applyProtection="1">
      <alignment horizontal="center" vertical="center" wrapText="1"/>
      <protection locked="0"/>
    </xf>
    <xf numFmtId="0" fontId="10" fillId="4" borderId="1" xfId="0" applyNumberFormat="1" applyFont="1" applyFill="1" applyBorder="1" applyAlignment="1" applyProtection="1">
      <alignment horizontal="center"/>
      <protection locked="0"/>
    </xf>
    <xf numFmtId="0" fontId="10" fillId="0" borderId="0" xfId="0" applyFont="1" applyProtection="1">
      <protection locked="0"/>
    </xf>
    <xf numFmtId="0" fontId="2" fillId="0" borderId="8" xfId="0" applyFont="1" applyBorder="1" applyAlignment="1">
      <alignment horizontal="center" vertical="center" wrapText="1"/>
    </xf>
    <xf numFmtId="0" fontId="63" fillId="0" borderId="8" xfId="0" applyFont="1" applyBorder="1" applyAlignment="1">
      <alignment horizontal="center" vertical="center" wrapText="1"/>
    </xf>
    <xf numFmtId="0" fontId="66" fillId="0" borderId="8" xfId="0" applyFont="1" applyBorder="1" applyAlignment="1">
      <alignment vertical="center" wrapText="1"/>
    </xf>
    <xf numFmtId="0" fontId="67" fillId="0" borderId="8" xfId="0" applyFont="1" applyBorder="1" applyAlignment="1">
      <alignment vertical="center" wrapText="1"/>
    </xf>
    <xf numFmtId="0" fontId="67" fillId="0" borderId="8" xfId="0" applyFont="1" applyBorder="1" applyAlignment="1">
      <alignment horizontal="justify" vertical="center" wrapText="1"/>
    </xf>
    <xf numFmtId="0" fontId="66" fillId="0" borderId="8" xfId="0" applyFont="1" applyBorder="1" applyAlignment="1">
      <alignment horizontal="center" vertical="center" wrapText="1"/>
    </xf>
    <xf numFmtId="0" fontId="67" fillId="0" borderId="8" xfId="0" applyFont="1" applyBorder="1" applyAlignment="1">
      <alignment horizontal="center" vertical="center" wrapText="1"/>
    </xf>
    <xf numFmtId="164" fontId="5" fillId="0" borderId="8" xfId="0" applyNumberFormat="1" applyFont="1" applyBorder="1" applyAlignment="1" applyProtection="1">
      <alignment horizontal="right" vertical="center" wrapText="1"/>
    </xf>
    <xf numFmtId="0" fontId="3" fillId="0" borderId="8" xfId="0" applyFont="1" applyBorder="1" applyAlignment="1">
      <alignment horizontal="center" vertical="center" wrapText="1"/>
    </xf>
    <xf numFmtId="164" fontId="3" fillId="0" borderId="8" xfId="0" applyNumberFormat="1" applyFont="1" applyBorder="1" applyAlignment="1" applyProtection="1">
      <alignment horizontal="right" vertical="center" wrapText="1"/>
      <protection locked="0"/>
    </xf>
    <xf numFmtId="164" fontId="5" fillId="0" borderId="8" xfId="0" applyNumberFormat="1" applyFont="1" applyBorder="1" applyAlignment="1" applyProtection="1">
      <alignment horizontal="right" vertical="center" wrapText="1"/>
      <protection locked="0"/>
    </xf>
    <xf numFmtId="0" fontId="73" fillId="0" borderId="8" xfId="0" applyFont="1" applyBorder="1" applyAlignment="1">
      <alignment vertical="center" wrapText="1"/>
    </xf>
    <xf numFmtId="0" fontId="1" fillId="0" borderId="8" xfId="0" applyFont="1" applyBorder="1" applyAlignment="1">
      <alignment horizontal="center" vertical="center" wrapText="1"/>
    </xf>
    <xf numFmtId="0" fontId="33" fillId="0" borderId="5" xfId="0" applyFont="1" applyBorder="1" applyAlignment="1">
      <alignment vertical="center" wrapText="1"/>
    </xf>
    <xf numFmtId="0" fontId="5" fillId="0" borderId="5" xfId="0" applyFont="1" applyBorder="1" applyAlignment="1">
      <alignment horizontal="right" vertical="center" wrapText="1"/>
    </xf>
    <xf numFmtId="2" fontId="42" fillId="2" borderId="5" xfId="0" applyNumberFormat="1" applyFont="1" applyFill="1" applyBorder="1" applyAlignment="1" applyProtection="1">
      <alignment horizontal="right" vertical="center"/>
    </xf>
    <xf numFmtId="2" fontId="3" fillId="0" borderId="5" xfId="0" applyNumberFormat="1" applyFont="1" applyBorder="1" applyAlignment="1">
      <alignment horizontal="right" vertical="center" wrapText="1"/>
    </xf>
    <xf numFmtId="0" fontId="33" fillId="0" borderId="5" xfId="0" applyFont="1" applyBorder="1" applyAlignment="1">
      <alignment horizontal="center" vertical="center" wrapText="1"/>
    </xf>
    <xf numFmtId="0" fontId="5" fillId="0" borderId="5" xfId="0" applyFont="1" applyBorder="1" applyAlignment="1">
      <alignment horizontal="center" vertical="center" wrapText="1"/>
    </xf>
    <xf numFmtId="164" fontId="3" fillId="0" borderId="5" xfId="0" applyNumberFormat="1" applyFont="1" applyBorder="1" applyAlignment="1" applyProtection="1">
      <alignment horizontal="right" vertical="center" wrapText="1"/>
    </xf>
    <xf numFmtId="164" fontId="16" fillId="0" borderId="5" xfId="0" applyNumberFormat="1" applyFont="1" applyBorder="1" applyAlignment="1" applyProtection="1">
      <alignment horizontal="center" vertical="center" wrapText="1"/>
    </xf>
    <xf numFmtId="2" fontId="5" fillId="0" borderId="5" xfId="0" applyNumberFormat="1" applyFont="1" applyBorder="1" applyAlignment="1" applyProtection="1">
      <alignment horizontal="right" vertical="center" wrapText="1"/>
      <protection locked="0"/>
    </xf>
    <xf numFmtId="2" fontId="16" fillId="0" borderId="5" xfId="0" applyNumberFormat="1" applyFont="1" applyBorder="1" applyAlignment="1">
      <alignment horizontal="center" vertical="center" wrapText="1"/>
    </xf>
    <xf numFmtId="0" fontId="14" fillId="0" borderId="5" xfId="0" applyFont="1" applyBorder="1" applyAlignment="1">
      <alignment horizontal="center" wrapText="1"/>
    </xf>
    <xf numFmtId="2" fontId="16" fillId="0" borderId="5" xfId="0" applyNumberFormat="1" applyFont="1" applyBorder="1" applyAlignment="1">
      <alignment horizontal="center" vertical="top" wrapText="1"/>
    </xf>
    <xf numFmtId="0" fontId="5" fillId="0" borderId="5" xfId="0" applyFont="1" applyBorder="1"/>
    <xf numFmtId="164" fontId="42" fillId="0" borderId="5" xfId="0" applyNumberFormat="1" applyFont="1" applyBorder="1" applyAlignment="1">
      <alignment horizontal="right" vertical="center" wrapText="1"/>
    </xf>
    <xf numFmtId="164" fontId="3" fillId="0" borderId="9" xfId="0" applyNumberFormat="1" applyFont="1" applyBorder="1" applyAlignment="1" applyProtection="1">
      <alignment horizontal="right" vertical="center" wrapText="1"/>
    </xf>
    <xf numFmtId="2" fontId="5" fillId="0" borderId="5" xfId="0" applyNumberFormat="1" applyFont="1" applyBorder="1" applyAlignment="1" applyProtection="1">
      <alignment horizontal="right" vertical="center"/>
    </xf>
    <xf numFmtId="2" fontId="5" fillId="2" borderId="5" xfId="0" applyNumberFormat="1" applyFont="1" applyFill="1" applyBorder="1" applyAlignment="1" applyProtection="1">
      <alignment horizontal="right" vertical="center"/>
    </xf>
    <xf numFmtId="0" fontId="10" fillId="0" borderId="0" xfId="0" applyFont="1" applyAlignment="1">
      <alignment horizontal="right"/>
    </xf>
    <xf numFmtId="0" fontId="0" fillId="0" borderId="0" xfId="0" applyAlignment="1"/>
    <xf numFmtId="0" fontId="54" fillId="0" borderId="0" xfId="0" applyFont="1" applyBorder="1" applyAlignment="1">
      <alignment vertical="center" wrapText="1"/>
    </xf>
    <xf numFmtId="0" fontId="9" fillId="0" borderId="0" xfId="0" applyFont="1" applyBorder="1" applyAlignment="1"/>
    <xf numFmtId="0" fontId="42" fillId="0" borderId="0" xfId="0" applyFont="1" applyBorder="1" applyAlignment="1">
      <alignment horizontal="left" wrapText="1"/>
    </xf>
    <xf numFmtId="164" fontId="3" fillId="0" borderId="0" xfId="0" applyNumberFormat="1" applyFont="1" applyBorder="1" applyAlignment="1" applyProtection="1">
      <alignment horizontal="right" vertical="center" wrapText="1"/>
    </xf>
    <xf numFmtId="0" fontId="42" fillId="0" borderId="0" xfId="0" applyFont="1" applyBorder="1" applyAlignment="1">
      <alignment horizontal="left" vertical="top" wrapText="1"/>
    </xf>
    <xf numFmtId="1" fontId="0" fillId="0" borderId="0" xfId="0" applyNumberFormat="1"/>
    <xf numFmtId="49" fontId="0" fillId="0" borderId="0" xfId="0" applyNumberFormat="1"/>
    <xf numFmtId="0" fontId="94" fillId="0" borderId="0" xfId="0" applyFont="1"/>
    <xf numFmtId="0" fontId="95" fillId="0" borderId="0" xfId="0" applyFont="1"/>
    <xf numFmtId="0" fontId="95" fillId="0" borderId="0" xfId="0" applyFont="1" applyAlignment="1">
      <alignment horizontal="right"/>
    </xf>
    <xf numFmtId="0" fontId="94" fillId="0" borderId="0" xfId="0" applyFont="1" applyProtection="1"/>
    <xf numFmtId="0" fontId="99" fillId="0" borderId="0" xfId="0" applyFont="1" applyBorder="1" applyAlignment="1" applyProtection="1">
      <alignment vertical="center" wrapText="1"/>
    </xf>
    <xf numFmtId="0" fontId="100" fillId="0" borderId="1" xfId="0" applyFont="1" applyBorder="1" applyAlignment="1" applyProtection="1">
      <alignment horizontal="center" wrapText="1"/>
    </xf>
    <xf numFmtId="49" fontId="100" fillId="0" borderId="1" xfId="0" applyNumberFormat="1" applyFont="1" applyBorder="1" applyAlignment="1" applyProtection="1">
      <alignment horizontal="center" wrapText="1"/>
    </xf>
    <xf numFmtId="0" fontId="99" fillId="0" borderId="0" xfId="0" applyFont="1" applyBorder="1" applyAlignment="1" applyProtection="1">
      <alignment horizontal="center" vertical="center" wrapText="1"/>
    </xf>
    <xf numFmtId="0" fontId="98" fillId="0" borderId="0" xfId="0" applyFont="1" applyBorder="1" applyAlignment="1" applyProtection="1">
      <alignment vertical="center" wrapText="1"/>
    </xf>
    <xf numFmtId="0" fontId="100" fillId="0" borderId="0" xfId="0" applyFont="1" applyAlignment="1" applyProtection="1"/>
    <xf numFmtId="0" fontId="96" fillId="0" borderId="0" xfId="0" applyFont="1" applyProtection="1"/>
    <xf numFmtId="0" fontId="94" fillId="0" borderId="4" xfId="0" applyFont="1" applyBorder="1" applyAlignment="1" applyProtection="1">
      <alignment horizontal="left"/>
    </xf>
    <xf numFmtId="0" fontId="100" fillId="0" borderId="0" xfId="0" applyFont="1" applyAlignment="1" applyProtection="1">
      <alignment wrapText="1"/>
    </xf>
    <xf numFmtId="0" fontId="94" fillId="0" borderId="0" xfId="0" applyFont="1" applyAlignment="1" applyProtection="1"/>
    <xf numFmtId="0" fontId="100" fillId="0" borderId="1" xfId="0" applyFont="1" applyBorder="1" applyAlignment="1" applyProtection="1">
      <alignment horizontal="center" vertical="center" wrapText="1"/>
    </xf>
    <xf numFmtId="0" fontId="94" fillId="0" borderId="1" xfId="0" applyFont="1" applyBorder="1" applyAlignment="1" applyProtection="1">
      <alignment horizontal="center" vertical="center" wrapText="1"/>
    </xf>
    <xf numFmtId="0" fontId="94" fillId="0" borderId="1" xfId="0" applyFont="1" applyBorder="1" applyAlignment="1" applyProtection="1">
      <alignment horizontal="right" vertical="center" wrapText="1"/>
    </xf>
    <xf numFmtId="0" fontId="100" fillId="0" borderId="6" xfId="0" applyFont="1" applyBorder="1" applyAlignment="1" applyProtection="1">
      <alignment horizontal="center" vertical="center" wrapText="1"/>
    </xf>
    <xf numFmtId="0" fontId="94" fillId="0" borderId="1" xfId="0" applyFont="1" applyBorder="1" applyAlignment="1" applyProtection="1">
      <alignment vertical="center" wrapText="1"/>
    </xf>
    <xf numFmtId="0" fontId="100" fillId="0" borderId="0" xfId="0" applyFont="1" applyAlignment="1" applyProtection="1">
      <alignment vertical="center"/>
    </xf>
    <xf numFmtId="0" fontId="100" fillId="0" borderId="1" xfId="0" applyFont="1" applyBorder="1" applyAlignment="1">
      <alignment horizontal="center" wrapText="1"/>
    </xf>
    <xf numFmtId="49" fontId="100" fillId="0" borderId="1" xfId="0" applyNumberFormat="1" applyFont="1" applyBorder="1" applyAlignment="1">
      <alignment horizontal="center" wrapText="1"/>
    </xf>
    <xf numFmtId="0" fontId="100" fillId="0" borderId="0" xfId="0" applyFont="1" applyAlignment="1"/>
    <xf numFmtId="0" fontId="100" fillId="0" borderId="0" xfId="0" applyFont="1" applyAlignment="1">
      <alignment wrapText="1"/>
    </xf>
    <xf numFmtId="0" fontId="94" fillId="0" borderId="0" xfId="0" applyFont="1" applyAlignment="1"/>
    <xf numFmtId="0" fontId="101" fillId="0" borderId="1" xfId="0" applyFont="1" applyBorder="1" applyAlignment="1">
      <alignment horizontal="center" vertical="center" wrapText="1"/>
    </xf>
    <xf numFmtId="0" fontId="95" fillId="0" borderId="1" xfId="0" applyFont="1" applyBorder="1" applyAlignment="1">
      <alignment horizontal="center" vertical="center" wrapText="1"/>
    </xf>
    <xf numFmtId="0" fontId="100" fillId="0" borderId="1" xfId="0" applyFont="1" applyBorder="1" applyAlignment="1">
      <alignment horizontal="center" vertical="center" wrapText="1"/>
    </xf>
    <xf numFmtId="0" fontId="101" fillId="0" borderId="1" xfId="0" applyFont="1" applyBorder="1" applyAlignment="1">
      <alignment horizontal="center" vertical="center" textRotation="90" wrapText="1"/>
    </xf>
    <xf numFmtId="0" fontId="99" fillId="0" borderId="0" xfId="0" applyFont="1" applyAlignment="1">
      <alignment vertical="center"/>
    </xf>
    <xf numFmtId="2" fontId="102" fillId="0" borderId="4" xfId="0" applyNumberFormat="1" applyFont="1" applyBorder="1" applyAlignment="1" applyProtection="1">
      <alignment horizontal="left" wrapText="1"/>
    </xf>
    <xf numFmtId="0" fontId="94" fillId="0" borderId="3" xfId="0" applyFont="1" applyBorder="1" applyAlignment="1" applyProtection="1">
      <alignment horizontal="left" wrapText="1"/>
    </xf>
    <xf numFmtId="0" fontId="94" fillId="0" borderId="4" xfId="0" applyFont="1" applyBorder="1" applyAlignment="1" applyProtection="1">
      <alignment horizontal="left" wrapText="1"/>
    </xf>
    <xf numFmtId="49" fontId="99" fillId="0" borderId="26" xfId="19" applyNumberFormat="1" applyFont="1" applyBorder="1" applyAlignment="1">
      <alignment horizontal="center" vertical="center" wrapText="1"/>
    </xf>
    <xf numFmtId="0" fontId="99" fillId="0" borderId="26" xfId="19" applyFont="1" applyBorder="1" applyAlignment="1">
      <alignment horizontal="center" vertical="center" wrapText="1"/>
    </xf>
    <xf numFmtId="0" fontId="98" fillId="0" borderId="26" xfId="19" applyFont="1" applyBorder="1" applyAlignment="1">
      <alignment horizontal="center" vertical="center" wrapText="1"/>
    </xf>
    <xf numFmtId="0" fontId="98" fillId="0" borderId="27" xfId="19" applyFont="1" applyBorder="1" applyAlignment="1">
      <alignment vertical="center" wrapText="1"/>
    </xf>
    <xf numFmtId="0" fontId="75" fillId="0" borderId="0" xfId="19"/>
    <xf numFmtId="0" fontId="98" fillId="0" borderId="26" xfId="19" applyFont="1" applyBorder="1" applyAlignment="1">
      <alignment vertical="center" wrapText="1"/>
    </xf>
    <xf numFmtId="49" fontId="99" fillId="0" borderId="28" xfId="19" applyNumberFormat="1" applyFont="1" applyBorder="1" applyAlignment="1">
      <alignment horizontal="center" vertical="center" wrapText="1"/>
    </xf>
    <xf numFmtId="0" fontId="94" fillId="0" borderId="27" xfId="19" applyFont="1" applyBorder="1" applyAlignment="1">
      <alignment vertical="center" wrapText="1"/>
    </xf>
    <xf numFmtId="0" fontId="103" fillId="0" borderId="26" xfId="19" applyFont="1" applyBorder="1" applyAlignment="1">
      <alignment vertical="center" wrapText="1"/>
    </xf>
    <xf numFmtId="0" fontId="103" fillId="0" borderId="26" xfId="19" applyFont="1" applyBorder="1" applyAlignment="1">
      <alignment horizontal="center" vertical="center" wrapText="1"/>
    </xf>
    <xf numFmtId="0" fontId="98" fillId="0" borderId="26" xfId="19" applyFont="1" applyBorder="1" applyAlignment="1">
      <alignment horizontal="justify" vertical="center" wrapText="1"/>
    </xf>
    <xf numFmtId="0" fontId="103" fillId="0" borderId="26" xfId="19" applyFont="1" applyBorder="1" applyAlignment="1">
      <alignment horizontal="justify" vertical="center" wrapText="1"/>
    </xf>
    <xf numFmtId="0" fontId="98" fillId="0" borderId="29" xfId="19" applyFont="1" applyBorder="1" applyAlignment="1">
      <alignment vertical="center" wrapText="1"/>
    </xf>
    <xf numFmtId="49" fontId="75" fillId="0" borderId="0" xfId="19" applyNumberFormat="1"/>
    <xf numFmtId="0" fontId="104" fillId="0" borderId="0" xfId="19" applyFont="1"/>
    <xf numFmtId="0" fontId="101" fillId="0" borderId="1" xfId="0" applyFont="1" applyBorder="1" applyAlignment="1">
      <alignment horizontal="center" vertical="center" wrapText="1"/>
    </xf>
    <xf numFmtId="0" fontId="101" fillId="0" borderId="0" xfId="0" applyFont="1" applyBorder="1" applyAlignment="1">
      <alignment vertical="center" wrapText="1"/>
    </xf>
    <xf numFmtId="0" fontId="101" fillId="0" borderId="0" xfId="0" applyFont="1" applyBorder="1" applyAlignment="1">
      <alignment horizontal="center" vertical="center" wrapText="1"/>
    </xf>
    <xf numFmtId="0" fontId="95" fillId="0" borderId="0" xfId="0" applyFont="1" applyBorder="1" applyAlignment="1">
      <alignment vertical="center" wrapText="1"/>
    </xf>
    <xf numFmtId="0" fontId="95" fillId="0" borderId="0" xfId="0" applyFont="1" applyBorder="1"/>
    <xf numFmtId="0" fontId="20" fillId="0" borderId="0" xfId="0" applyFont="1" applyBorder="1" applyAlignment="1">
      <alignment vertical="top"/>
    </xf>
    <xf numFmtId="0" fontId="99" fillId="0" borderId="0" xfId="0" applyFont="1" applyAlignment="1">
      <alignment horizontal="center" vertical="center"/>
    </xf>
    <xf numFmtId="0" fontId="95" fillId="0" borderId="0" xfId="0" applyFont="1" applyBorder="1" applyAlignment="1"/>
    <xf numFmtId="0" fontId="94" fillId="0" borderId="0" xfId="0" applyFont="1" applyBorder="1" applyProtection="1"/>
    <xf numFmtId="0" fontId="96" fillId="0" borderId="0" xfId="0" applyFont="1" applyBorder="1" applyAlignment="1">
      <alignment vertical="top"/>
    </xf>
    <xf numFmtId="165" fontId="101" fillId="0" borderId="1" xfId="0" applyNumberFormat="1" applyFont="1" applyBorder="1" applyAlignment="1">
      <alignment horizontal="center" vertical="center" wrapText="1"/>
    </xf>
    <xf numFmtId="165" fontId="101" fillId="0" borderId="1" xfId="0" applyNumberFormat="1" applyFont="1" applyBorder="1" applyAlignment="1">
      <alignment horizontal="right" vertical="center" wrapText="1"/>
    </xf>
    <xf numFmtId="165" fontId="95" fillId="0" borderId="1" xfId="0" applyNumberFormat="1" applyFont="1" applyBorder="1" applyAlignment="1">
      <alignment horizontal="right" vertical="center" wrapText="1"/>
    </xf>
    <xf numFmtId="0" fontId="98" fillId="0" borderId="28" xfId="19" applyFont="1" applyBorder="1" applyAlignment="1">
      <alignment vertical="center" wrapText="1"/>
    </xf>
    <xf numFmtId="0" fontId="98" fillId="0" borderId="28" xfId="19" applyFont="1" applyBorder="1" applyAlignment="1">
      <alignment horizontal="center" vertical="center" wrapText="1"/>
    </xf>
    <xf numFmtId="0" fontId="103" fillId="0" borderId="28" xfId="19" applyFont="1" applyBorder="1" applyAlignment="1">
      <alignment vertical="center" wrapText="1"/>
    </xf>
    <xf numFmtId="0" fontId="103" fillId="0" borderId="28" xfId="19" applyFont="1" applyBorder="1" applyAlignment="1">
      <alignment horizontal="center" vertical="center" wrapText="1"/>
    </xf>
    <xf numFmtId="165" fontId="94" fillId="0" borderId="1" xfId="0" applyNumberFormat="1" applyFont="1" applyBorder="1" applyAlignment="1" applyProtection="1">
      <alignment horizontal="right" vertical="center" wrapText="1"/>
    </xf>
    <xf numFmtId="165" fontId="94" fillId="0" borderId="1" xfId="0" applyNumberFormat="1" applyFont="1" applyBorder="1" applyAlignment="1" applyProtection="1">
      <alignment horizontal="right" vertical="center" wrapText="1"/>
      <protection locked="0"/>
    </xf>
    <xf numFmtId="165" fontId="100" fillId="0" borderId="1" xfId="0" applyNumberFormat="1" applyFont="1" applyBorder="1" applyAlignment="1" applyProtection="1">
      <alignment horizontal="right" vertical="center" wrapText="1"/>
    </xf>
    <xf numFmtId="165" fontId="94" fillId="0" borderId="1" xfId="0" applyNumberFormat="1" applyFont="1" applyBorder="1" applyAlignment="1" applyProtection="1">
      <alignment vertical="center" wrapText="1"/>
      <protection locked="0"/>
    </xf>
    <xf numFmtId="165" fontId="100" fillId="0" borderId="1" xfId="0" applyNumberFormat="1" applyFont="1" applyBorder="1" applyAlignment="1" applyProtection="1">
      <alignment vertical="center" wrapText="1"/>
    </xf>
    <xf numFmtId="165" fontId="94" fillId="0" borderId="1" xfId="0" applyNumberFormat="1" applyFont="1" applyBorder="1" applyAlignment="1" applyProtection="1">
      <alignment vertical="center" wrapText="1"/>
    </xf>
    <xf numFmtId="165" fontId="100" fillId="0" borderId="1" xfId="0" applyNumberFormat="1" applyFont="1" applyBorder="1" applyAlignment="1" applyProtection="1">
      <alignment vertical="center" wrapText="1"/>
      <protection locked="0"/>
    </xf>
    <xf numFmtId="165" fontId="100" fillId="0" borderId="1" xfId="0" applyNumberFormat="1" applyFont="1" applyBorder="1" applyAlignment="1" applyProtection="1">
      <alignment horizontal="right" vertical="center" wrapText="1"/>
      <protection locked="0"/>
    </xf>
    <xf numFmtId="0" fontId="105" fillId="0" borderId="0" xfId="0" applyFont="1" applyAlignment="1" applyProtection="1"/>
    <xf numFmtId="0" fontId="0" fillId="0" borderId="0" xfId="0" applyAlignment="1">
      <alignment wrapText="1"/>
    </xf>
    <xf numFmtId="0" fontId="42" fillId="0" borderId="3" xfId="0" applyFont="1" applyBorder="1" applyAlignment="1">
      <alignment wrapText="1"/>
    </xf>
    <xf numFmtId="0" fontId="42" fillId="0" borderId="4" xfId="0" applyFont="1" applyBorder="1" applyAlignment="1">
      <alignment vertical="top" wrapText="1"/>
    </xf>
    <xf numFmtId="49" fontId="3" fillId="3" borderId="4" xfId="0" applyNumberFormat="1" applyFont="1" applyFill="1" applyBorder="1" applyAlignment="1" applyProtection="1">
      <alignment horizontal="center" wrapText="1"/>
      <protection locked="0"/>
    </xf>
    <xf numFmtId="0" fontId="42" fillId="0" borderId="0" xfId="0" applyFont="1" applyBorder="1" applyAlignment="1">
      <alignment wrapText="1"/>
    </xf>
    <xf numFmtId="0" fontId="2" fillId="0" borderId="8" xfId="0" applyFont="1" applyBorder="1" applyAlignment="1">
      <alignment horizontal="center" vertical="top" wrapText="1"/>
    </xf>
    <xf numFmtId="0" fontId="3" fillId="0" borderId="8" xfId="0" applyFont="1" applyBorder="1" applyAlignment="1">
      <alignment horizontal="center" vertical="top" wrapText="1"/>
    </xf>
    <xf numFmtId="0" fontId="65" fillId="0" borderId="8" xfId="0" applyFont="1" applyBorder="1" applyAlignment="1">
      <alignment horizontal="center" vertical="center" wrapText="1"/>
    </xf>
    <xf numFmtId="49" fontId="65" fillId="0" borderId="8" xfId="0" applyNumberFormat="1" applyFont="1" applyBorder="1" applyAlignment="1">
      <alignment horizontal="center" vertical="center" wrapText="1"/>
    </xf>
    <xf numFmtId="0" fontId="68" fillId="0" borderId="8" xfId="0" applyFont="1" applyBorder="1" applyAlignment="1">
      <alignment horizontal="center" vertical="center" wrapText="1"/>
    </xf>
    <xf numFmtId="49" fontId="68" fillId="0" borderId="8" xfId="0" applyNumberFormat="1" applyFont="1" applyBorder="1" applyAlignment="1">
      <alignment horizontal="center" vertical="center" wrapText="1"/>
    </xf>
    <xf numFmtId="0" fontId="69" fillId="0" borderId="8" xfId="0" applyFont="1" applyBorder="1" applyAlignment="1">
      <alignment vertical="center" wrapText="1"/>
    </xf>
    <xf numFmtId="0" fontId="69" fillId="0" borderId="8" xfId="0" applyFont="1" applyBorder="1" applyAlignment="1">
      <alignment horizontal="center" vertical="center" wrapText="1"/>
    </xf>
    <xf numFmtId="49" fontId="69" fillId="0" borderId="8" xfId="0" applyNumberFormat="1" applyFont="1" applyBorder="1" applyAlignment="1">
      <alignment horizontal="center" vertical="center" wrapText="1"/>
    </xf>
    <xf numFmtId="0" fontId="65" fillId="0" borderId="8" xfId="0" applyFont="1" applyBorder="1" applyAlignment="1">
      <alignment horizontal="justify" vertical="center" wrapText="1"/>
    </xf>
    <xf numFmtId="0" fontId="68" fillId="0" borderId="8" xfId="0" applyFont="1" applyBorder="1" applyAlignment="1">
      <alignment vertical="center" wrapText="1"/>
    </xf>
    <xf numFmtId="0" fontId="68" fillId="0" borderId="8" xfId="0" applyFont="1" applyBorder="1" applyAlignment="1">
      <alignment horizontal="justify" vertical="center" wrapText="1"/>
    </xf>
    <xf numFmtId="0" fontId="2" fillId="0" borderId="8" xfId="0" applyFont="1" applyBorder="1" applyAlignment="1">
      <alignment vertical="center" wrapText="1"/>
    </xf>
    <xf numFmtId="0" fontId="70" fillId="0" borderId="8" xfId="0" applyFont="1" applyBorder="1" applyAlignment="1">
      <alignment horizontal="justify" vertical="center" wrapText="1"/>
    </xf>
    <xf numFmtId="0" fontId="70" fillId="0" borderId="8" xfId="0" applyFont="1" applyBorder="1" applyAlignment="1">
      <alignment vertical="center" wrapText="1"/>
    </xf>
    <xf numFmtId="0" fontId="52" fillId="0" borderId="8" xfId="0" applyFont="1" applyBorder="1" applyAlignment="1">
      <alignment vertical="center" wrapText="1"/>
    </xf>
    <xf numFmtId="0" fontId="53" fillId="0" borderId="8" xfId="0" applyFont="1" applyBorder="1" applyAlignment="1">
      <alignment vertical="center" wrapText="1"/>
    </xf>
    <xf numFmtId="0" fontId="66" fillId="0" borderId="8" xfId="0" applyFont="1" applyBorder="1" applyAlignment="1">
      <alignment horizontal="justify" vertical="center" wrapText="1"/>
    </xf>
    <xf numFmtId="0" fontId="63" fillId="0" borderId="8" xfId="0" applyFont="1" applyBorder="1" applyAlignment="1">
      <alignment vertical="center" wrapText="1"/>
    </xf>
    <xf numFmtId="0" fontId="71" fillId="0" borderId="8" xfId="0" applyFont="1" applyBorder="1" applyAlignment="1">
      <alignment vertical="center" wrapText="1"/>
    </xf>
    <xf numFmtId="0" fontId="72" fillId="0" borderId="8" xfId="0" applyFont="1" applyBorder="1" applyAlignment="1">
      <alignment vertical="center" wrapText="1"/>
    </xf>
    <xf numFmtId="164" fontId="2" fillId="2" borderId="8" xfId="0" applyNumberFormat="1" applyFont="1" applyFill="1" applyBorder="1" applyAlignment="1" applyProtection="1">
      <alignment horizontal="right" vertical="center"/>
      <protection locked="0"/>
    </xf>
    <xf numFmtId="164" fontId="2" fillId="0" borderId="8" xfId="0" applyNumberFormat="1" applyFont="1" applyBorder="1" applyAlignment="1" applyProtection="1">
      <alignment horizontal="right" vertical="center"/>
      <protection locked="0"/>
    </xf>
    <xf numFmtId="164" fontId="2" fillId="0" borderId="8" xfId="0" applyNumberFormat="1" applyFont="1" applyBorder="1" applyAlignment="1" applyProtection="1">
      <alignment horizontal="right" vertical="center" wrapText="1"/>
    </xf>
    <xf numFmtId="164" fontId="5" fillId="2" borderId="8" xfId="0" applyNumberFormat="1" applyFont="1" applyFill="1" applyBorder="1" applyAlignment="1" applyProtection="1">
      <alignment horizontal="right" vertical="center" wrapText="1"/>
    </xf>
    <xf numFmtId="164" fontId="5" fillId="2" borderId="8" xfId="0" applyNumberFormat="1" applyFont="1" applyFill="1" applyBorder="1" applyAlignment="1" applyProtection="1">
      <alignment horizontal="right" vertical="center" wrapText="1"/>
      <protection locked="0"/>
    </xf>
    <xf numFmtId="164" fontId="2" fillId="2" borderId="8" xfId="0" applyNumberFormat="1" applyFont="1" applyFill="1" applyBorder="1" applyAlignment="1" applyProtection="1">
      <alignment horizontal="right" vertical="center" wrapText="1"/>
      <protection locked="0"/>
    </xf>
    <xf numFmtId="164" fontId="2" fillId="2" borderId="8" xfId="0" applyNumberFormat="1" applyFont="1" applyFill="1" applyBorder="1" applyAlignment="1" applyProtection="1">
      <alignment horizontal="right" vertical="center" wrapText="1"/>
    </xf>
    <xf numFmtId="164" fontId="3" fillId="2" borderId="8" xfId="0" applyNumberFormat="1" applyFont="1" applyFill="1" applyBorder="1" applyAlignment="1" applyProtection="1">
      <alignment horizontal="right" vertical="center" wrapText="1"/>
    </xf>
    <xf numFmtId="164" fontId="5" fillId="2" borderId="8" xfId="0" applyNumberFormat="1" applyFont="1" applyFill="1" applyBorder="1" applyAlignment="1" applyProtection="1">
      <alignment horizontal="right" vertical="center"/>
      <protection locked="0"/>
    </xf>
    <xf numFmtId="164" fontId="5" fillId="2" borderId="8" xfId="0" applyNumberFormat="1" applyFont="1" applyFill="1" applyBorder="1" applyAlignment="1" applyProtection="1">
      <alignment horizontal="right" vertical="center"/>
    </xf>
    <xf numFmtId="164" fontId="3" fillId="2" borderId="8" xfId="0" applyNumberFormat="1" applyFont="1" applyFill="1" applyBorder="1" applyAlignment="1" applyProtection="1">
      <alignment horizontal="right" vertical="center"/>
    </xf>
    <xf numFmtId="164" fontId="3" fillId="2" borderId="8" xfId="0" applyNumberFormat="1" applyFont="1" applyFill="1" applyBorder="1" applyAlignment="1" applyProtection="1">
      <alignment horizontal="right" vertical="center"/>
      <protection locked="0"/>
    </xf>
    <xf numFmtId="164" fontId="5" fillId="0" borderId="8" xfId="0" applyNumberFormat="1" applyFont="1" applyBorder="1" applyAlignment="1" applyProtection="1">
      <alignment horizontal="right" vertical="center"/>
    </xf>
    <xf numFmtId="164" fontId="2" fillId="2" borderId="8" xfId="0" applyNumberFormat="1" applyFont="1" applyFill="1" applyBorder="1" applyAlignment="1" applyProtection="1">
      <alignment horizontal="right" vertical="center"/>
    </xf>
    <xf numFmtId="164" fontId="42" fillId="0" borderId="8" xfId="0" applyNumberFormat="1" applyFont="1" applyBorder="1" applyAlignment="1" applyProtection="1">
      <alignment horizontal="right" vertical="center" wrapText="1"/>
    </xf>
    <xf numFmtId="164" fontId="42" fillId="2" borderId="8" xfId="0" applyNumberFormat="1" applyFont="1" applyFill="1" applyBorder="1" applyAlignment="1" applyProtection="1">
      <alignment horizontal="right" vertical="center"/>
      <protection locked="0"/>
    </xf>
    <xf numFmtId="164" fontId="42" fillId="2" borderId="8" xfId="0" applyNumberFormat="1" applyFont="1" applyFill="1" applyBorder="1" applyAlignment="1" applyProtection="1">
      <alignment horizontal="right" vertical="center"/>
    </xf>
    <xf numFmtId="0" fontId="26" fillId="0" borderId="8" xfId="0" applyFont="1" applyBorder="1" applyAlignment="1">
      <alignment horizontal="center" vertical="center" wrapText="1"/>
    </xf>
    <xf numFmtId="49" fontId="3" fillId="0" borderId="8" xfId="0" applyNumberFormat="1" applyFont="1" applyBorder="1" applyAlignment="1">
      <alignment horizontal="center" vertical="center" wrapText="1"/>
    </xf>
    <xf numFmtId="164" fontId="2" fillId="0" borderId="8" xfId="0" applyNumberFormat="1" applyFont="1" applyBorder="1" applyAlignment="1" applyProtection="1">
      <alignment horizontal="center" vertical="center" wrapText="1"/>
    </xf>
    <xf numFmtId="0" fontId="2" fillId="0" borderId="8" xfId="0" applyFont="1" applyBorder="1" applyAlignment="1">
      <alignment vertical="top" wrapText="1"/>
    </xf>
    <xf numFmtId="0" fontId="2" fillId="0" borderId="8" xfId="0" applyFont="1" applyBorder="1" applyAlignment="1">
      <alignment horizontal="justify" vertical="top" wrapText="1"/>
    </xf>
    <xf numFmtId="0" fontId="1" fillId="0" borderId="8" xfId="0" applyFont="1" applyBorder="1" applyAlignment="1">
      <alignment vertical="top" wrapText="1"/>
    </xf>
    <xf numFmtId="0" fontId="5" fillId="0" borderId="8" xfId="0" applyFont="1" applyBorder="1" applyAlignment="1">
      <alignment horizontal="center" vertical="center" wrapText="1"/>
    </xf>
    <xf numFmtId="0" fontId="63" fillId="0" borderId="8" xfId="0" applyFont="1" applyBorder="1" applyAlignment="1">
      <alignment horizontal="justify" vertical="center" wrapText="1"/>
    </xf>
    <xf numFmtId="0" fontId="42" fillId="0" borderId="8" xfId="0" applyFont="1" applyBorder="1" applyAlignment="1">
      <alignment horizontal="center" vertical="center" wrapText="1"/>
    </xf>
    <xf numFmtId="164" fontId="2" fillId="0" borderId="8" xfId="0" applyNumberFormat="1" applyFont="1" applyBorder="1" applyAlignment="1" applyProtection="1">
      <alignment horizontal="right" vertical="center" wrapText="1"/>
      <protection locked="0"/>
    </xf>
    <xf numFmtId="164" fontId="2" fillId="0" borderId="8" xfId="0" applyNumberFormat="1" applyFont="1" applyBorder="1" applyAlignment="1" applyProtection="1">
      <alignment horizontal="right"/>
      <protection locked="0"/>
    </xf>
    <xf numFmtId="164" fontId="42" fillId="0" borderId="8" xfId="0" applyNumberFormat="1" applyFont="1" applyBorder="1" applyAlignment="1" applyProtection="1">
      <alignment horizontal="right" vertical="center" wrapText="1"/>
      <protection locked="0"/>
    </xf>
    <xf numFmtId="164" fontId="42" fillId="0" borderId="8" xfId="0" applyNumberFormat="1" applyFont="1" applyBorder="1" applyAlignment="1" applyProtection="1">
      <alignment horizontal="right"/>
      <protection locked="0"/>
    </xf>
    <xf numFmtId="164" fontId="42" fillId="0" borderId="8" xfId="0" applyNumberFormat="1" applyFont="1" applyBorder="1" applyAlignment="1" applyProtection="1">
      <alignment horizontal="right" vertical="top" wrapText="1"/>
      <protection locked="0"/>
    </xf>
    <xf numFmtId="0" fontId="1" fillId="0" borderId="8" xfId="0" applyFont="1" applyBorder="1" applyAlignment="1">
      <alignment horizontal="center" wrapText="1"/>
    </xf>
    <xf numFmtId="0" fontId="26" fillId="0" borderId="8" xfId="0" applyFont="1" applyBorder="1" applyAlignment="1">
      <alignment vertical="top" wrapText="1"/>
    </xf>
    <xf numFmtId="0" fontId="66" fillId="0" borderId="8" xfId="0" applyFont="1" applyBorder="1" applyAlignment="1">
      <alignment horizontal="center"/>
    </xf>
    <xf numFmtId="0" fontId="2" fillId="0" borderId="8" xfId="0" applyFont="1" applyBorder="1" applyAlignment="1" applyProtection="1">
      <alignment horizontal="center" vertical="top" wrapText="1"/>
    </xf>
    <xf numFmtId="0" fontId="3" fillId="0" borderId="8" xfId="0" applyFont="1" applyBorder="1" applyAlignment="1" applyProtection="1">
      <alignment horizontal="center" vertical="center" wrapText="1"/>
    </xf>
    <xf numFmtId="49" fontId="3" fillId="0" borderId="8" xfId="0" applyNumberFormat="1" applyFont="1" applyBorder="1" applyAlignment="1" applyProtection="1">
      <alignment horizontal="center" vertical="center" wrapText="1"/>
    </xf>
    <xf numFmtId="0" fontId="33" fillId="0" borderId="8" xfId="0" applyFont="1" applyBorder="1" applyAlignment="1">
      <alignment vertical="center" wrapText="1"/>
    </xf>
    <xf numFmtId="0" fontId="5" fillId="0" borderId="8" xfId="0" applyFont="1" applyBorder="1" applyAlignment="1">
      <alignment horizontal="center" wrapText="1"/>
    </xf>
    <xf numFmtId="164" fontId="3" fillId="0" borderId="8" xfId="0" applyNumberFormat="1" applyFont="1" applyBorder="1" applyAlignment="1">
      <alignment horizontal="center" vertical="top" wrapText="1"/>
    </xf>
    <xf numFmtId="0" fontId="34" fillId="0" borderId="8" xfId="0" applyFont="1" applyBorder="1" applyAlignment="1">
      <alignment vertical="center" wrapText="1"/>
    </xf>
    <xf numFmtId="2" fontId="3" fillId="0" borderId="8" xfId="0" applyNumberFormat="1" applyFont="1" applyBorder="1" applyAlignment="1">
      <alignment horizontal="center" vertical="top" wrapText="1"/>
    </xf>
    <xf numFmtId="0" fontId="31" fillId="0" borderId="8" xfId="0" applyFont="1" applyBorder="1" applyAlignment="1">
      <alignment horizontal="center" vertical="center" wrapText="1"/>
    </xf>
    <xf numFmtId="0" fontId="32" fillId="0" borderId="8" xfId="0" applyFont="1" applyBorder="1" applyAlignment="1">
      <alignment horizontal="center" vertical="center" wrapText="1"/>
    </xf>
    <xf numFmtId="0" fontId="14" fillId="0" borderId="8" xfId="0" applyFont="1" applyBorder="1" applyAlignment="1">
      <alignment horizontal="center" vertical="center" wrapText="1"/>
    </xf>
    <xf numFmtId="164" fontId="16" fillId="0" borderId="8" xfId="0" applyNumberFormat="1" applyFont="1" applyBorder="1" applyAlignment="1">
      <alignment horizontal="center" vertical="top" wrapText="1"/>
    </xf>
    <xf numFmtId="0" fontId="33" fillId="0" borderId="8" xfId="0" applyFont="1" applyBorder="1" applyAlignment="1">
      <alignment horizontal="center" vertical="center" wrapText="1"/>
    </xf>
    <xf numFmtId="0" fontId="30" fillId="0" borderId="8" xfId="0" applyFont="1" applyBorder="1" applyAlignment="1">
      <alignment vertical="center" wrapText="1"/>
    </xf>
    <xf numFmtId="0" fontId="30" fillId="0" borderId="8" xfId="0" applyFont="1" applyBorder="1" applyAlignment="1">
      <alignment horizontal="center" vertical="center" wrapText="1"/>
    </xf>
    <xf numFmtId="0" fontId="35" fillId="0" borderId="8" xfId="0" applyFont="1" applyBorder="1" applyAlignment="1">
      <alignment vertical="center" wrapText="1"/>
    </xf>
    <xf numFmtId="0" fontId="36" fillId="0" borderId="8" xfId="0" applyFont="1" applyBorder="1" applyAlignment="1">
      <alignment vertical="center" wrapText="1"/>
    </xf>
    <xf numFmtId="0" fontId="26" fillId="0" borderId="8" xfId="0" applyFont="1" applyBorder="1" applyAlignment="1">
      <alignment horizontal="center" wrapText="1"/>
    </xf>
    <xf numFmtId="2" fontId="5" fillId="0" borderId="8" xfId="0" applyNumberFormat="1" applyFont="1" applyBorder="1" applyAlignment="1" applyProtection="1">
      <alignment horizontal="right" vertical="top" wrapText="1"/>
      <protection locked="0"/>
    </xf>
    <xf numFmtId="2" fontId="16" fillId="0" borderId="8" xfId="0" applyNumberFormat="1" applyFont="1" applyBorder="1" applyAlignment="1">
      <alignment horizontal="center" vertical="top" wrapText="1"/>
    </xf>
    <xf numFmtId="164" fontId="3" fillId="0" borderId="8" xfId="0" applyNumberFormat="1" applyFont="1" applyBorder="1" applyAlignment="1">
      <alignment horizontal="right" wrapText="1"/>
    </xf>
    <xf numFmtId="164" fontId="5" fillId="0" borderId="8" xfId="0" applyNumberFormat="1" applyFont="1" applyBorder="1" applyAlignment="1">
      <alignment horizontal="right" wrapText="1"/>
    </xf>
    <xf numFmtId="164" fontId="16" fillId="0" borderId="8" xfId="0" applyNumberFormat="1" applyFont="1" applyBorder="1" applyAlignment="1">
      <alignment horizontal="right" wrapText="1"/>
    </xf>
    <xf numFmtId="0" fontId="3" fillId="0" borderId="8" xfId="0" applyFont="1" applyBorder="1" applyAlignment="1">
      <alignment horizontal="center" wrapText="1"/>
    </xf>
    <xf numFmtId="0" fontId="101" fillId="0" borderId="1" xfId="0" applyFont="1" applyBorder="1" applyAlignment="1">
      <alignment horizontal="center" vertical="center" wrapText="1"/>
    </xf>
    <xf numFmtId="14" fontId="10" fillId="0" borderId="0" xfId="0" applyNumberFormat="1" applyFont="1"/>
    <xf numFmtId="49" fontId="100" fillId="0" borderId="1" xfId="0" applyNumberFormat="1" applyFont="1" applyBorder="1" applyAlignment="1" applyProtection="1">
      <alignment horizontal="center" wrapText="1"/>
    </xf>
    <xf numFmtId="0" fontId="100" fillId="0" borderId="1" xfId="0" applyFont="1" applyBorder="1" applyAlignment="1" applyProtection="1">
      <alignment horizontal="center" wrapText="1"/>
    </xf>
    <xf numFmtId="0" fontId="101" fillId="0" borderId="1" xfId="0" applyFont="1" applyBorder="1" applyAlignment="1">
      <alignment horizontal="center" vertical="center" wrapText="1"/>
    </xf>
    <xf numFmtId="49" fontId="100" fillId="0" borderId="1" xfId="0" applyNumberFormat="1" applyFont="1" applyBorder="1" applyAlignment="1">
      <alignment horizontal="center" wrapText="1"/>
    </xf>
    <xf numFmtId="0" fontId="100" fillId="0" borderId="1" xfId="0" applyFont="1" applyBorder="1" applyAlignment="1">
      <alignment horizontal="center" vertical="center" wrapText="1"/>
    </xf>
    <xf numFmtId="0" fontId="100" fillId="0" borderId="1" xfId="0" applyFont="1" applyBorder="1" applyAlignment="1">
      <alignment horizontal="center" wrapText="1"/>
    </xf>
    <xf numFmtId="0" fontId="100" fillId="0" borderId="0" xfId="0" applyFont="1" applyAlignment="1">
      <alignment horizontal="right"/>
    </xf>
    <xf numFmtId="0" fontId="95" fillId="0" borderId="1" xfId="0" applyFont="1" applyBorder="1" applyAlignment="1">
      <alignment horizontal="center" vertical="center"/>
    </xf>
    <xf numFmtId="165" fontId="95" fillId="0" borderId="1" xfId="0" applyNumberFormat="1" applyFont="1" applyBorder="1" applyAlignment="1">
      <alignment vertical="center" wrapText="1"/>
    </xf>
    <xf numFmtId="165" fontId="101" fillId="0" borderId="1" xfId="0" applyNumberFormat="1" applyFont="1" applyBorder="1" applyAlignment="1">
      <alignment vertical="center" wrapText="1"/>
    </xf>
    <xf numFmtId="0" fontId="106" fillId="0" borderId="0" xfId="0" applyFont="1" applyAlignment="1">
      <alignment vertical="center" wrapText="1"/>
    </xf>
    <xf numFmtId="0" fontId="107" fillId="0" borderId="0" xfId="0" applyFont="1" applyAlignment="1">
      <alignment vertical="center" wrapText="1"/>
    </xf>
    <xf numFmtId="0" fontId="98" fillId="0" borderId="0" xfId="0" applyFont="1"/>
    <xf numFmtId="0" fontId="98" fillId="0" borderId="0" xfId="0" applyFont="1" applyAlignment="1">
      <alignment vertical="center" wrapText="1"/>
    </xf>
    <xf numFmtId="0" fontId="0" fillId="0" borderId="0" xfId="0" applyAlignment="1">
      <alignment vertical="top" wrapText="1"/>
    </xf>
    <xf numFmtId="0" fontId="106" fillId="0" borderId="1" xfId="0" applyFont="1" applyBorder="1" applyAlignment="1">
      <alignment horizontal="center" vertical="center" wrapText="1"/>
    </xf>
    <xf numFmtId="0" fontId="95" fillId="0" borderId="1" xfId="0" applyFont="1" applyBorder="1" applyAlignment="1">
      <alignment vertical="center" wrapText="1"/>
    </xf>
    <xf numFmtId="0" fontId="95" fillId="0" borderId="0" xfId="0" applyFont="1" applyAlignment="1">
      <alignment vertical="center" wrapText="1"/>
    </xf>
    <xf numFmtId="0" fontId="95" fillId="0" borderId="0" xfId="0" applyFont="1" applyAlignment="1">
      <alignment vertical="top" wrapText="1"/>
    </xf>
    <xf numFmtId="0" fontId="107" fillId="0" borderId="0" xfId="0" applyFont="1" applyBorder="1" applyAlignment="1">
      <alignment vertical="center" wrapText="1"/>
    </xf>
    <xf numFmtId="0" fontId="95" fillId="0" borderId="0" xfId="0" applyFont="1" applyAlignment="1">
      <alignment vertical="top"/>
    </xf>
    <xf numFmtId="0" fontId="95" fillId="0" borderId="0" xfId="0" applyFont="1" applyAlignment="1">
      <alignment horizontal="center" vertical="top"/>
    </xf>
    <xf numFmtId="0" fontId="108" fillId="0" borderId="0" xfId="0" applyFont="1" applyAlignment="1">
      <alignment horizontal="center" vertical="top" wrapText="1"/>
    </xf>
    <xf numFmtId="0" fontId="107" fillId="0" borderId="3" xfId="0" applyFont="1" applyBorder="1" applyAlignment="1">
      <alignment vertical="center" wrapText="1"/>
    </xf>
    <xf numFmtId="0" fontId="99" fillId="0" borderId="0" xfId="0" applyFont="1" applyAlignment="1">
      <alignment vertical="center" wrapText="1"/>
    </xf>
    <xf numFmtId="0" fontId="94" fillId="0" borderId="0" xfId="0" applyFont="1" applyAlignment="1">
      <alignment vertical="center" wrapText="1"/>
    </xf>
    <xf numFmtId="0" fontId="107" fillId="0" borderId="4" xfId="0" applyFont="1" applyBorder="1" applyAlignment="1">
      <alignment vertical="center" wrapText="1"/>
    </xf>
    <xf numFmtId="0" fontId="100" fillId="0" borderId="1" xfId="0" applyFont="1" applyBorder="1" applyAlignment="1">
      <alignment vertical="center" wrapText="1"/>
    </xf>
    <xf numFmtId="0" fontId="94" fillId="0" borderId="1" xfId="0" applyFont="1" applyBorder="1" applyAlignment="1">
      <alignment horizontal="center" vertical="center" wrapText="1"/>
    </xf>
    <xf numFmtId="0" fontId="94" fillId="0" borderId="1" xfId="0" applyFont="1" applyBorder="1" applyAlignment="1">
      <alignment vertical="center" wrapText="1"/>
    </xf>
    <xf numFmtId="0" fontId="99" fillId="0" borderId="1" xfId="0" applyFont="1" applyBorder="1" applyAlignment="1">
      <alignment horizontal="center" vertical="center" wrapText="1"/>
    </xf>
    <xf numFmtId="0" fontId="99" fillId="0" borderId="1" xfId="0" applyFont="1" applyBorder="1" applyAlignment="1">
      <alignment vertical="center" wrapText="1"/>
    </xf>
    <xf numFmtId="0" fontId="98" fillId="0" borderId="1" xfId="0" applyFont="1" applyBorder="1" applyAlignment="1">
      <alignment horizontal="center" vertical="center" wrapText="1"/>
    </xf>
    <xf numFmtId="0" fontId="98" fillId="0" borderId="1" xfId="0" applyFont="1" applyBorder="1" applyAlignment="1">
      <alignment vertical="top" wrapText="1"/>
    </xf>
    <xf numFmtId="0" fontId="98" fillId="0" borderId="1" xfId="0" applyFont="1" applyBorder="1" applyAlignment="1">
      <alignment vertical="center" wrapText="1"/>
    </xf>
    <xf numFmtId="0" fontId="96" fillId="0" borderId="0" xfId="0" applyFont="1" applyAlignment="1"/>
    <xf numFmtId="0" fontId="98" fillId="0" borderId="0" xfId="0" applyFont="1" applyBorder="1"/>
    <xf numFmtId="0" fontId="100" fillId="0" borderId="0" xfId="0" applyFont="1"/>
    <xf numFmtId="0" fontId="1" fillId="0" borderId="2" xfId="0" applyFont="1" applyBorder="1" applyAlignment="1">
      <alignment horizontal="center" vertical="top"/>
    </xf>
    <xf numFmtId="49" fontId="98" fillId="0" borderId="0" xfId="0" applyNumberFormat="1" applyFont="1" applyAlignment="1">
      <alignment horizontal="right" vertical="center"/>
    </xf>
    <xf numFmtId="0" fontId="98" fillId="0" borderId="0" xfId="0" applyFont="1" applyAlignment="1">
      <alignment vertical="center"/>
    </xf>
    <xf numFmtId="0" fontId="98" fillId="0" borderId="0" xfId="0" applyFont="1" applyAlignment="1">
      <alignment horizontal="justify" vertical="center" wrapText="1"/>
    </xf>
    <xf numFmtId="49" fontId="98" fillId="0" borderId="0" xfId="0" applyNumberFormat="1" applyFont="1" applyAlignment="1">
      <alignment horizontal="right" wrapText="1"/>
    </xf>
    <xf numFmtId="0" fontId="98" fillId="0" borderId="0" xfId="0" applyFont="1" applyAlignment="1">
      <alignment horizontal="center" vertical="center" wrapText="1"/>
    </xf>
    <xf numFmtId="0" fontId="98" fillId="0" borderId="0" xfId="0" applyFont="1" applyAlignment="1">
      <alignment horizontal="left" vertical="center" wrapText="1"/>
    </xf>
    <xf numFmtId="0" fontId="109" fillId="0" borderId="0" xfId="0" applyFont="1" applyAlignment="1">
      <alignment horizontal="left" vertical="center" wrapText="1"/>
    </xf>
    <xf numFmtId="0" fontId="99" fillId="0" borderId="11" xfId="0" applyFont="1" applyBorder="1" applyAlignment="1">
      <alignment vertical="center" wrapText="1"/>
    </xf>
    <xf numFmtId="0" fontId="101" fillId="0" borderId="1" xfId="0" applyFont="1" applyBorder="1" applyAlignment="1">
      <alignment vertical="center" wrapText="1"/>
    </xf>
    <xf numFmtId="0" fontId="95" fillId="0" borderId="1" xfId="0" applyFont="1" applyBorder="1" applyAlignment="1">
      <alignment horizontal="center" vertical="center" textRotation="90" wrapText="1"/>
    </xf>
    <xf numFmtId="49" fontId="98" fillId="0" borderId="0" xfId="0" applyNumberFormat="1" applyFont="1" applyAlignment="1">
      <alignment horizontal="right" vertical="center" wrapText="1"/>
    </xf>
    <xf numFmtId="0" fontId="98" fillId="0" borderId="0" xfId="0" applyFont="1" applyAlignment="1">
      <alignment vertical="top" wrapText="1"/>
    </xf>
    <xf numFmtId="1" fontId="101" fillId="0" borderId="1" xfId="0" applyNumberFormat="1" applyFont="1" applyBorder="1" applyAlignment="1">
      <alignment horizontal="right" vertical="center" wrapText="1"/>
    </xf>
    <xf numFmtId="49" fontId="101" fillId="0" borderId="1" xfId="0" applyNumberFormat="1" applyFont="1" applyBorder="1" applyAlignment="1">
      <alignment horizontal="center" vertical="center" wrapText="1"/>
    </xf>
    <xf numFmtId="49" fontId="95" fillId="0" borderId="1" xfId="0" applyNumberFormat="1" applyFont="1" applyBorder="1" applyAlignment="1">
      <alignment horizontal="center" vertical="center" wrapText="1"/>
    </xf>
    <xf numFmtId="49" fontId="95" fillId="0" borderId="0" xfId="0" applyNumberFormat="1" applyFont="1" applyAlignment="1">
      <alignment horizontal="right" vertical="center" wrapText="1"/>
    </xf>
    <xf numFmtId="0" fontId="95" fillId="0" borderId="4" xfId="0" applyFont="1" applyBorder="1"/>
    <xf numFmtId="49" fontId="95" fillId="0" borderId="0" xfId="0" applyNumberFormat="1" applyFont="1" applyAlignment="1">
      <alignment wrapText="1"/>
    </xf>
    <xf numFmtId="0" fontId="95" fillId="0" borderId="3" xfId="0" applyFont="1" applyBorder="1"/>
    <xf numFmtId="0" fontId="95" fillId="0" borderId="0" xfId="0" applyFont="1" applyAlignment="1">
      <alignment horizontal="left" wrapText="1"/>
    </xf>
    <xf numFmtId="0" fontId="95" fillId="0" borderId="3" xfId="0" applyFont="1" applyBorder="1" applyAlignment="1">
      <alignment wrapText="1"/>
    </xf>
    <xf numFmtId="49" fontId="95" fillId="0" borderId="0" xfId="0" applyNumberFormat="1" applyFont="1" applyAlignment="1">
      <alignment horizontal="right" wrapText="1"/>
    </xf>
    <xf numFmtId="0" fontId="96" fillId="0" borderId="0" xfId="0" applyFont="1"/>
    <xf numFmtId="49" fontId="95" fillId="0" borderId="0" xfId="0" applyNumberFormat="1" applyFont="1" applyAlignment="1">
      <alignment horizontal="right"/>
    </xf>
    <xf numFmtId="0" fontId="110" fillId="0" borderId="1" xfId="0" applyFont="1" applyBorder="1" applyAlignment="1">
      <alignment horizontal="center" vertical="center" wrapText="1"/>
    </xf>
    <xf numFmtId="0" fontId="110" fillId="0" borderId="1" xfId="0" applyFont="1" applyBorder="1" applyAlignment="1">
      <alignment horizontal="justify" vertical="center" wrapText="1"/>
    </xf>
    <xf numFmtId="0" fontId="111" fillId="0" borderId="1" xfId="0" applyFont="1" applyBorder="1" applyAlignment="1">
      <alignment horizontal="center" vertical="center" wrapText="1"/>
    </xf>
    <xf numFmtId="0" fontId="111" fillId="0" borderId="1" xfId="0" applyFont="1" applyBorder="1" applyAlignment="1">
      <alignment horizontal="justify" vertical="center" wrapText="1"/>
    </xf>
    <xf numFmtId="0" fontId="95" fillId="0" borderId="1" xfId="0" applyFont="1" applyBorder="1" applyAlignment="1">
      <alignment horizontal="justify" vertical="center" wrapText="1"/>
    </xf>
    <xf numFmtId="0" fontId="95" fillId="0" borderId="1" xfId="0" applyFont="1" applyBorder="1" applyAlignment="1">
      <alignment horizontal="center" wrapText="1"/>
    </xf>
    <xf numFmtId="0" fontId="112" fillId="0" borderId="0" xfId="0" applyFont="1" applyAlignment="1">
      <alignment vertical="center"/>
    </xf>
    <xf numFmtId="0" fontId="112" fillId="0" borderId="1" xfId="0" applyFont="1" applyBorder="1" applyAlignment="1">
      <alignment vertical="center"/>
    </xf>
    <xf numFmtId="0" fontId="112" fillId="0" borderId="1" xfId="0" applyFont="1" applyBorder="1" applyAlignment="1">
      <alignment vertical="center" wrapText="1"/>
    </xf>
    <xf numFmtId="0" fontId="113" fillId="0" borderId="1" xfId="0" applyFont="1" applyBorder="1" applyAlignment="1">
      <alignment horizontal="center" vertical="center"/>
    </xf>
    <xf numFmtId="0" fontId="112" fillId="0" borderId="1" xfId="0" applyFont="1" applyBorder="1" applyAlignment="1">
      <alignment horizontal="center" vertical="center" wrapText="1"/>
    </xf>
    <xf numFmtId="0" fontId="95" fillId="20" borderId="1" xfId="0" applyFont="1" applyFill="1" applyBorder="1" applyAlignment="1">
      <alignment vertical="center" wrapText="1"/>
    </xf>
    <xf numFmtId="0" fontId="101" fillId="20" borderId="1" xfId="0" applyFont="1" applyFill="1" applyBorder="1" applyAlignment="1">
      <alignment horizontal="center" vertical="center" wrapText="1"/>
    </xf>
    <xf numFmtId="0" fontId="95" fillId="20" borderId="1" xfId="0" applyFont="1" applyFill="1" applyBorder="1" applyAlignment="1">
      <alignment horizontal="center" vertical="center" wrapText="1"/>
    </xf>
    <xf numFmtId="0" fontId="95" fillId="0" borderId="1" xfId="0" applyFont="1" applyBorder="1" applyAlignment="1">
      <alignment horizontal="left" vertical="center" wrapText="1"/>
    </xf>
    <xf numFmtId="0" fontId="97" fillId="0" borderId="1" xfId="0" applyFont="1" applyBorder="1" applyAlignment="1">
      <alignment horizontal="center" vertical="center" wrapText="1"/>
    </xf>
    <xf numFmtId="0" fontId="0" fillId="0" borderId="3" xfId="0" applyBorder="1"/>
    <xf numFmtId="49" fontId="95" fillId="0" borderId="0" xfId="0" applyNumberFormat="1" applyFont="1" applyAlignment="1">
      <alignment horizontal="center" vertical="center" wrapText="1"/>
    </xf>
    <xf numFmtId="0" fontId="101" fillId="0" borderId="1" xfId="0" applyFont="1" applyBorder="1" applyAlignment="1">
      <alignment horizontal="left" vertical="center" wrapText="1"/>
    </xf>
    <xf numFmtId="0" fontId="109" fillId="0" borderId="1" xfId="0" applyFont="1" applyBorder="1" applyAlignment="1">
      <alignment vertical="top" wrapText="1"/>
    </xf>
    <xf numFmtId="0" fontId="94" fillId="0" borderId="1" xfId="0" applyFont="1" applyBorder="1" applyAlignment="1">
      <alignment horizontal="left" vertical="center" wrapText="1" indent="1"/>
    </xf>
    <xf numFmtId="0" fontId="109" fillId="0" borderId="1" xfId="0" applyFont="1" applyBorder="1" applyAlignment="1">
      <alignment wrapText="1"/>
    </xf>
    <xf numFmtId="49" fontId="95" fillId="0" borderId="0" xfId="0" applyNumberFormat="1" applyFont="1"/>
    <xf numFmtId="0" fontId="95" fillId="0" borderId="0" xfId="0" applyFont="1" applyAlignment="1">
      <alignment vertical="center"/>
    </xf>
    <xf numFmtId="0" fontId="98" fillId="0" borderId="1" xfId="0" applyFont="1" applyBorder="1" applyAlignment="1">
      <alignment horizontal="center" vertical="center" textRotation="90" wrapText="1"/>
    </xf>
    <xf numFmtId="0" fontId="0" fillId="0" borderId="0" xfId="0" applyFont="1"/>
    <xf numFmtId="0" fontId="99" fillId="0" borderId="0" xfId="0" applyFont="1" applyAlignment="1">
      <alignment horizontal="right" vertical="center"/>
    </xf>
    <xf numFmtId="0" fontId="96" fillId="0" borderId="0" xfId="0" applyFont="1" applyAlignment="1">
      <alignment vertical="center"/>
    </xf>
    <xf numFmtId="165" fontId="95" fillId="0" borderId="1" xfId="0" applyNumberFormat="1" applyFont="1" applyBorder="1"/>
    <xf numFmtId="165" fontId="107" fillId="0" borderId="1" xfId="0" applyNumberFormat="1" applyFont="1" applyBorder="1" applyAlignment="1">
      <alignment horizontal="center" vertical="center" wrapText="1"/>
    </xf>
    <xf numFmtId="165" fontId="95" fillId="0" borderId="1" xfId="0" applyNumberFormat="1" applyFont="1" applyBorder="1" applyAlignment="1">
      <alignment horizontal="center" vertical="center" wrapText="1"/>
    </xf>
    <xf numFmtId="0" fontId="107" fillId="0" borderId="1" xfId="0" applyNumberFormat="1" applyFont="1" applyBorder="1" applyAlignment="1">
      <alignment horizontal="center" vertical="center" wrapText="1"/>
    </xf>
    <xf numFmtId="0" fontId="107" fillId="20" borderId="1" xfId="0" applyNumberFormat="1" applyFont="1" applyFill="1" applyBorder="1" applyAlignment="1">
      <alignment horizontal="center" vertical="center" wrapText="1"/>
    </xf>
    <xf numFmtId="165" fontId="98" fillId="0" borderId="1" xfId="0" applyNumberFormat="1" applyFont="1" applyBorder="1" applyAlignment="1">
      <alignment vertical="center" wrapText="1"/>
    </xf>
    <xf numFmtId="165" fontId="98" fillId="0" borderId="1" xfId="0" applyNumberFormat="1" applyFont="1" applyBorder="1" applyAlignment="1">
      <alignment horizontal="right" vertical="center" wrapText="1"/>
    </xf>
    <xf numFmtId="165" fontId="111" fillId="0" borderId="1" xfId="0" applyNumberFormat="1" applyFont="1" applyBorder="1" applyAlignment="1">
      <alignment vertical="center" wrapText="1"/>
    </xf>
    <xf numFmtId="165" fontId="110" fillId="0" borderId="1" xfId="0" applyNumberFormat="1" applyFont="1" applyBorder="1" applyAlignment="1">
      <alignment vertical="center" wrapText="1"/>
    </xf>
    <xf numFmtId="165" fontId="94" fillId="0" borderId="1" xfId="0" applyNumberFormat="1" applyFont="1" applyBorder="1" applyAlignment="1">
      <alignment horizontal="center" vertical="center" wrapText="1"/>
    </xf>
    <xf numFmtId="165" fontId="95" fillId="20" borderId="1" xfId="0" applyNumberFormat="1" applyFont="1" applyFill="1" applyBorder="1" applyAlignment="1">
      <alignment vertical="center" wrapText="1"/>
    </xf>
    <xf numFmtId="165" fontId="112" fillId="0" borderId="1" xfId="0" applyNumberFormat="1" applyFont="1" applyBorder="1" applyAlignment="1">
      <alignment vertical="center"/>
    </xf>
    <xf numFmtId="165" fontId="95" fillId="0" borderId="1" xfId="0" applyNumberFormat="1" applyFont="1" applyBorder="1" applyAlignment="1">
      <alignment horizontal="right" vertical="center" wrapText="1"/>
    </xf>
    <xf numFmtId="49" fontId="3" fillId="3" borderId="3" xfId="0" applyNumberFormat="1" applyFont="1" applyFill="1" applyBorder="1" applyAlignment="1" applyProtection="1">
      <alignment horizontal="center" wrapText="1"/>
      <protection locked="0"/>
    </xf>
    <xf numFmtId="165" fontId="95" fillId="0" borderId="1" xfId="0" applyNumberFormat="1" applyFont="1" applyBorder="1" applyAlignment="1">
      <alignment horizontal="right" vertical="center" wrapText="1"/>
    </xf>
    <xf numFmtId="49" fontId="3" fillId="3" borderId="3" xfId="0" applyNumberFormat="1" applyFont="1" applyFill="1" applyBorder="1" applyAlignment="1" applyProtection="1">
      <alignment horizontal="center" wrapText="1"/>
      <protection locked="0"/>
    </xf>
    <xf numFmtId="0" fontId="106" fillId="0" borderId="1" xfId="0" applyNumberFormat="1" applyFont="1" applyBorder="1" applyAlignment="1">
      <alignment horizontal="center" vertical="center" wrapText="1"/>
    </xf>
    <xf numFmtId="0" fontId="94" fillId="0" borderId="0" xfId="0" applyFont="1" applyFill="1" applyProtection="1"/>
    <xf numFmtId="0" fontId="98" fillId="0" borderId="0" xfId="0"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wrapText="1"/>
    </xf>
    <xf numFmtId="0" fontId="98" fillId="0" borderId="0" xfId="0" applyFont="1" applyFill="1" applyBorder="1" applyAlignment="1" applyProtection="1">
      <alignment vertical="center" wrapText="1"/>
    </xf>
    <xf numFmtId="0" fontId="94" fillId="0" borderId="0" xfId="0" applyFont="1" applyFill="1" applyAlignment="1" applyProtection="1"/>
    <xf numFmtId="0" fontId="10" fillId="4" borderId="12" xfId="0" applyFont="1" applyFill="1" applyBorder="1" applyAlignment="1" applyProtection="1">
      <protection locked="0"/>
    </xf>
    <xf numFmtId="0" fontId="10" fillId="4" borderId="4" xfId="0" applyFont="1" applyFill="1" applyBorder="1" applyAlignment="1" applyProtection="1">
      <protection locked="0"/>
    </xf>
    <xf numFmtId="0" fontId="10" fillId="4" borderId="7" xfId="0" applyFont="1" applyFill="1" applyBorder="1" applyAlignment="1" applyProtection="1">
      <protection locked="0"/>
    </xf>
    <xf numFmtId="0" fontId="10" fillId="4" borderId="0" xfId="0" applyFont="1" applyFill="1" applyAlignment="1" applyProtection="1">
      <alignment horizontal="center"/>
      <protection locked="0"/>
    </xf>
    <xf numFmtId="0" fontId="10" fillId="4" borderId="12" xfId="0" applyFont="1" applyFill="1" applyBorder="1" applyAlignment="1" applyProtection="1">
      <alignment horizontal="left"/>
      <protection locked="0"/>
    </xf>
    <xf numFmtId="0" fontId="10" fillId="4" borderId="4" xfId="0" applyFont="1" applyFill="1" applyBorder="1" applyAlignment="1" applyProtection="1">
      <alignment horizontal="left"/>
      <protection locked="0"/>
    </xf>
    <xf numFmtId="0" fontId="10" fillId="4" borderId="7" xfId="0" applyFont="1" applyFill="1" applyBorder="1" applyAlignment="1" applyProtection="1">
      <alignment horizontal="left"/>
      <protection locked="0"/>
    </xf>
    <xf numFmtId="0" fontId="10" fillId="0" borderId="0" xfId="0" applyFont="1" applyAlignment="1">
      <alignment horizontal="left"/>
    </xf>
    <xf numFmtId="0" fontId="10" fillId="4" borderId="13"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0" fontId="10" fillId="4" borderId="4"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74" fillId="0" borderId="0" xfId="0" applyFont="1" applyAlignment="1">
      <alignment horizontal="left" vertical="center"/>
    </xf>
    <xf numFmtId="0" fontId="60" fillId="0" borderId="0" xfId="0" applyFont="1" applyAlignment="1">
      <alignment horizontal="left"/>
    </xf>
    <xf numFmtId="0" fontId="10" fillId="0" borderId="0" xfId="0" applyFont="1" applyAlignment="1">
      <alignment horizontal="center"/>
    </xf>
    <xf numFmtId="0" fontId="10" fillId="4" borderId="12"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0" borderId="0" xfId="0" applyFont="1" applyAlignment="1">
      <alignment horizontal="right"/>
    </xf>
    <xf numFmtId="0" fontId="9" fillId="4" borderId="12"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7" xfId="0" applyFont="1" applyFill="1" applyBorder="1" applyAlignment="1" applyProtection="1">
      <alignment horizontal="left"/>
      <protection locked="0"/>
    </xf>
    <xf numFmtId="0" fontId="94" fillId="0" borderId="12" xfId="0" applyFont="1" applyBorder="1" applyAlignment="1" applyProtection="1">
      <alignment vertical="center" wrapText="1"/>
    </xf>
    <xf numFmtId="0" fontId="94" fillId="0" borderId="4" xfId="0" applyFont="1" applyBorder="1" applyAlignment="1" applyProtection="1">
      <alignment vertical="center" wrapText="1"/>
    </xf>
    <xf numFmtId="0" fontId="94" fillId="0" borderId="7" xfId="0" applyFont="1" applyBorder="1" applyAlignment="1" applyProtection="1">
      <alignment vertical="center" wrapText="1"/>
    </xf>
    <xf numFmtId="0" fontId="100" fillId="0" borderId="12" xfId="0" applyFont="1" applyBorder="1" applyAlignment="1" applyProtection="1">
      <alignment vertical="center" wrapText="1"/>
    </xf>
    <xf numFmtId="0" fontId="100" fillId="0" borderId="4" xfId="0" applyFont="1" applyBorder="1" applyAlignment="1" applyProtection="1">
      <alignment vertical="center" wrapText="1"/>
    </xf>
    <xf numFmtId="0" fontId="100" fillId="0" borderId="7" xfId="0" applyFont="1" applyBorder="1" applyAlignment="1" applyProtection="1">
      <alignment vertical="center" wrapText="1"/>
    </xf>
    <xf numFmtId="0" fontId="100" fillId="0" borderId="1" xfId="0" applyFont="1" applyBorder="1" applyAlignment="1" applyProtection="1">
      <alignment horizontal="left" vertical="center" wrapText="1"/>
    </xf>
    <xf numFmtId="0" fontId="95" fillId="0" borderId="3" xfId="0" applyFont="1" applyBorder="1" applyAlignment="1">
      <alignment horizontal="left"/>
    </xf>
    <xf numFmtId="0" fontId="96" fillId="0" borderId="0" xfId="0" applyFont="1" applyBorder="1" applyAlignment="1">
      <alignment horizontal="center" vertical="top"/>
    </xf>
    <xf numFmtId="0" fontId="96" fillId="0" borderId="2" xfId="0" applyFont="1" applyBorder="1" applyAlignment="1">
      <alignment horizontal="center" vertical="top"/>
    </xf>
    <xf numFmtId="0" fontId="96" fillId="0" borderId="0" xfId="0" applyFont="1" applyAlignment="1" applyProtection="1">
      <alignment horizontal="left" wrapText="1"/>
    </xf>
    <xf numFmtId="0" fontId="96" fillId="0" borderId="0" xfId="0" applyFont="1" applyAlignment="1" applyProtection="1">
      <alignment horizontal="left"/>
    </xf>
    <xf numFmtId="0" fontId="100" fillId="0" borderId="1" xfId="0" applyFont="1" applyBorder="1" applyAlignment="1" applyProtection="1">
      <alignment horizontal="center" wrapText="1"/>
    </xf>
    <xf numFmtId="0" fontId="100" fillId="0" borderId="12" xfId="0" applyFont="1" applyBorder="1" applyAlignment="1" applyProtection="1">
      <alignment horizontal="center" wrapText="1"/>
    </xf>
    <xf numFmtId="0" fontId="100" fillId="0" borderId="4" xfId="0" applyFont="1" applyBorder="1" applyAlignment="1" applyProtection="1">
      <alignment horizontal="center" wrapText="1"/>
    </xf>
    <xf numFmtId="0" fontId="100" fillId="0" borderId="7" xfId="0" applyFont="1" applyBorder="1" applyAlignment="1" applyProtection="1">
      <alignment horizontal="center" wrapText="1"/>
    </xf>
    <xf numFmtId="0" fontId="100" fillId="0" borderId="0" xfId="0" applyFont="1" applyAlignment="1" applyProtection="1">
      <alignment horizontal="center"/>
    </xf>
    <xf numFmtId="0" fontId="100" fillId="0" borderId="0" xfId="0" applyFont="1" applyBorder="1" applyAlignment="1" applyProtection="1">
      <alignment horizontal="center" wrapText="1"/>
    </xf>
    <xf numFmtId="0" fontId="100" fillId="0" borderId="0" xfId="0" applyFont="1" applyAlignment="1" applyProtection="1">
      <alignment horizontal="right"/>
    </xf>
    <xf numFmtId="49" fontId="100" fillId="0" borderId="1" xfId="0" applyNumberFormat="1" applyFont="1" applyBorder="1" applyAlignment="1" applyProtection="1">
      <alignment horizontal="center" wrapText="1"/>
    </xf>
    <xf numFmtId="0" fontId="100" fillId="0" borderId="12" xfId="0" applyFont="1" applyBorder="1" applyAlignment="1" applyProtection="1">
      <alignment horizontal="center" vertical="center" wrapText="1"/>
    </xf>
    <xf numFmtId="0" fontId="100" fillId="0" borderId="4" xfId="0" applyFont="1" applyBorder="1" applyAlignment="1" applyProtection="1">
      <alignment horizontal="center" vertical="center" wrapText="1"/>
    </xf>
    <xf numFmtId="0" fontId="100" fillId="0" borderId="7" xfId="0" applyFont="1" applyBorder="1" applyAlignment="1" applyProtection="1">
      <alignment horizontal="center" vertical="center" wrapText="1"/>
    </xf>
    <xf numFmtId="0" fontId="94" fillId="0" borderId="0" xfId="0" applyFont="1" applyBorder="1" applyAlignment="1" applyProtection="1">
      <alignment horizontal="right"/>
    </xf>
    <xf numFmtId="0" fontId="94" fillId="0" borderId="12" xfId="0" applyFont="1" applyBorder="1" applyAlignment="1" applyProtection="1">
      <alignment horizontal="left" vertical="center" wrapText="1"/>
    </xf>
    <xf numFmtId="0" fontId="94" fillId="0" borderId="4" xfId="0" applyFont="1" applyBorder="1" applyAlignment="1" applyProtection="1">
      <alignment horizontal="left" vertical="center" wrapText="1"/>
    </xf>
    <xf numFmtId="0" fontId="94" fillId="0" borderId="7" xfId="0" applyFont="1" applyBorder="1" applyAlignment="1" applyProtection="1">
      <alignment horizontal="left" vertical="center" wrapText="1"/>
    </xf>
    <xf numFmtId="0" fontId="96" fillId="0" borderId="0" xfId="0" applyFont="1" applyAlignment="1">
      <alignment horizontal="center" vertical="top"/>
    </xf>
    <xf numFmtId="0" fontId="95" fillId="0" borderId="3" xfId="0" applyFont="1" applyBorder="1" applyAlignment="1">
      <alignment horizontal="center"/>
    </xf>
    <xf numFmtId="0" fontId="101" fillId="0" borderId="12" xfId="0" applyFont="1" applyBorder="1" applyAlignment="1">
      <alignment horizontal="center" vertical="center" wrapText="1"/>
    </xf>
    <xf numFmtId="0" fontId="101" fillId="0" borderId="7" xfId="0" applyFont="1" applyBorder="1" applyAlignment="1">
      <alignment horizontal="center" vertical="center" wrapText="1"/>
    </xf>
    <xf numFmtId="0" fontId="101" fillId="0" borderId="12" xfId="0" applyFont="1" applyBorder="1" applyAlignment="1">
      <alignment vertical="center" wrapText="1"/>
    </xf>
    <xf numFmtId="0" fontId="101" fillId="0" borderId="7" xfId="0" applyFont="1" applyBorder="1" applyAlignment="1">
      <alignment vertical="center" wrapText="1"/>
    </xf>
    <xf numFmtId="0" fontId="96" fillId="0" borderId="0" xfId="0" applyFont="1" applyAlignment="1">
      <alignment horizontal="left" vertical="top" wrapText="1"/>
    </xf>
    <xf numFmtId="0" fontId="100" fillId="0" borderId="1" xfId="0" applyFont="1" applyBorder="1" applyAlignment="1">
      <alignment horizontal="center" wrapText="1"/>
    </xf>
    <xf numFmtId="0" fontId="100" fillId="0" borderId="0" xfId="0" applyFont="1" applyAlignment="1">
      <alignment horizontal="right"/>
    </xf>
    <xf numFmtId="0" fontId="102" fillId="0" borderId="3" xfId="0" applyFont="1" applyBorder="1" applyAlignment="1">
      <alignment horizontal="center" wrapText="1"/>
    </xf>
    <xf numFmtId="0" fontId="96" fillId="0" borderId="0" xfId="0" applyFont="1" applyAlignment="1">
      <alignment horizontal="left"/>
    </xf>
    <xf numFmtId="0" fontId="96" fillId="0" borderId="14" xfId="0" applyFont="1" applyBorder="1" applyAlignment="1">
      <alignment horizontal="left"/>
    </xf>
    <xf numFmtId="49" fontId="100" fillId="0" borderId="1" xfId="0" applyNumberFormat="1" applyFont="1" applyBorder="1" applyAlignment="1">
      <alignment horizontal="center" vertical="center" wrapText="1"/>
    </xf>
    <xf numFmtId="0" fontId="100" fillId="0" borderId="1" xfId="0" applyFont="1" applyBorder="1" applyAlignment="1">
      <alignment horizontal="center" vertical="center" wrapText="1"/>
    </xf>
    <xf numFmtId="0" fontId="101" fillId="0" borderId="0" xfId="0" applyFont="1" applyAlignment="1">
      <alignment horizontal="center" vertical="center"/>
    </xf>
    <xf numFmtId="0" fontId="101" fillId="0" borderId="13" xfId="0" applyFont="1" applyBorder="1" applyAlignment="1">
      <alignment horizontal="center" vertical="center" wrapText="1"/>
    </xf>
    <xf numFmtId="0" fontId="101" fillId="0" borderId="15" xfId="0" applyFont="1" applyBorder="1" applyAlignment="1">
      <alignment horizontal="center" vertical="center" wrapText="1"/>
    </xf>
    <xf numFmtId="0" fontId="101" fillId="0" borderId="16" xfId="0" applyFont="1" applyBorder="1" applyAlignment="1">
      <alignment horizontal="center" vertical="center" wrapText="1"/>
    </xf>
    <xf numFmtId="0" fontId="101" fillId="0" borderId="10" xfId="0" applyFont="1" applyBorder="1" applyAlignment="1">
      <alignment horizontal="center" vertical="center" wrapText="1"/>
    </xf>
    <xf numFmtId="0" fontId="101" fillId="0" borderId="1" xfId="0" applyFont="1" applyBorder="1" applyAlignment="1">
      <alignment horizontal="center" vertical="center" wrapText="1"/>
    </xf>
    <xf numFmtId="0" fontId="100" fillId="0" borderId="4" xfId="0" applyFont="1" applyBorder="1" applyAlignment="1"/>
    <xf numFmtId="49" fontId="100" fillId="0" borderId="1" xfId="0" applyNumberFormat="1" applyFont="1" applyBorder="1" applyAlignment="1">
      <alignment horizontal="center" wrapText="1"/>
    </xf>
    <xf numFmtId="0" fontId="100" fillId="0" borderId="1" xfId="0" applyNumberFormat="1" applyFont="1" applyBorder="1" applyAlignment="1">
      <alignment horizontal="center" wrapText="1"/>
    </xf>
    <xf numFmtId="0" fontId="102" fillId="0" borderId="4" xfId="0" applyFont="1" applyBorder="1" applyAlignment="1">
      <alignment horizontal="center" wrapText="1"/>
    </xf>
    <xf numFmtId="2" fontId="102" fillId="0" borderId="4" xfId="0" applyNumberFormat="1" applyFont="1" applyBorder="1" applyAlignment="1">
      <alignment horizontal="center" wrapText="1"/>
    </xf>
    <xf numFmtId="0" fontId="100" fillId="0" borderId="12" xfId="0" applyFont="1" applyBorder="1" applyAlignment="1">
      <alignment horizontal="center" vertical="center" wrapText="1"/>
    </xf>
    <xf numFmtId="0" fontId="100" fillId="0" borderId="4" xfId="0" applyFont="1" applyBorder="1" applyAlignment="1">
      <alignment horizontal="center" vertical="center" wrapText="1"/>
    </xf>
    <xf numFmtId="0" fontId="100" fillId="0" borderId="7" xfId="0" applyFont="1" applyBorder="1" applyAlignment="1">
      <alignment horizontal="center" vertical="center" wrapText="1"/>
    </xf>
    <xf numFmtId="165" fontId="95" fillId="0" borderId="1" xfId="0" applyNumberFormat="1" applyFont="1" applyBorder="1" applyAlignment="1">
      <alignment vertical="center" wrapText="1"/>
    </xf>
    <xf numFmtId="0" fontId="100" fillId="0" borderId="0" xfId="0" applyFont="1" applyBorder="1" applyAlignment="1">
      <alignment horizontal="center" wrapText="1"/>
    </xf>
    <xf numFmtId="0" fontId="113" fillId="0" borderId="0" xfId="0" applyFont="1" applyAlignment="1">
      <alignment horizontal="center" vertical="center"/>
    </xf>
    <xf numFmtId="0" fontId="95" fillId="0" borderId="12" xfId="0" applyFont="1" applyBorder="1" applyAlignment="1">
      <alignment vertical="center" wrapText="1"/>
    </xf>
    <xf numFmtId="0" fontId="95" fillId="0" borderId="7" xfId="0" applyFont="1" applyBorder="1" applyAlignment="1">
      <alignment vertical="center" wrapText="1"/>
    </xf>
    <xf numFmtId="165" fontId="101" fillId="0" borderId="1" xfId="0" applyNumberFormat="1" applyFont="1" applyBorder="1" applyAlignment="1">
      <alignment vertical="center" wrapText="1"/>
    </xf>
    <xf numFmtId="165" fontId="101" fillId="0" borderId="1" xfId="0" applyNumberFormat="1" applyFont="1" applyBorder="1" applyAlignment="1">
      <alignment horizontal="right"/>
    </xf>
    <xf numFmtId="0" fontId="101" fillId="0" borderId="1" xfId="0" applyFont="1" applyBorder="1" applyAlignment="1">
      <alignment horizontal="right"/>
    </xf>
    <xf numFmtId="0" fontId="101" fillId="0" borderId="12" xfId="0" applyFont="1" applyBorder="1" applyAlignment="1">
      <alignment horizontal="left"/>
    </xf>
    <xf numFmtId="0" fontId="101" fillId="0" borderId="7" xfId="0" applyFont="1" applyBorder="1" applyAlignment="1">
      <alignment horizontal="left"/>
    </xf>
    <xf numFmtId="0" fontId="101" fillId="0" borderId="12" xfId="0" applyFont="1" applyBorder="1" applyAlignment="1">
      <alignment horizontal="left" vertical="center" wrapText="1"/>
    </xf>
    <xf numFmtId="0" fontId="101" fillId="0" borderId="7" xfId="0" applyFont="1" applyBorder="1" applyAlignment="1">
      <alignment horizontal="left" vertical="center" wrapText="1"/>
    </xf>
    <xf numFmtId="0" fontId="95" fillId="0" borderId="12" xfId="0" applyFont="1" applyBorder="1" applyAlignment="1">
      <alignment horizontal="left" vertical="center" wrapText="1"/>
    </xf>
    <xf numFmtId="0" fontId="95" fillId="0" borderId="7" xfId="0" applyFont="1" applyBorder="1" applyAlignment="1">
      <alignment horizontal="left" vertical="center" wrapText="1"/>
    </xf>
    <xf numFmtId="0" fontId="101" fillId="0" borderId="0" xfId="0" applyFont="1" applyAlignment="1">
      <alignment horizontal="center"/>
    </xf>
    <xf numFmtId="0" fontId="106" fillId="0" borderId="1" xfId="0" applyFont="1" applyBorder="1" applyAlignment="1">
      <alignment horizontal="center" vertical="center" wrapText="1"/>
    </xf>
    <xf numFmtId="165" fontId="107" fillId="0" borderId="1" xfId="0" applyNumberFormat="1" applyFont="1" applyBorder="1" applyAlignment="1">
      <alignment vertical="center" wrapText="1"/>
    </xf>
    <xf numFmtId="165" fontId="95" fillId="0" borderId="1" xfId="0" applyNumberFormat="1" applyFont="1" applyBorder="1" applyAlignment="1">
      <alignment horizontal="right" vertical="center" wrapText="1"/>
    </xf>
    <xf numFmtId="0" fontId="106" fillId="0" borderId="1" xfId="0" applyFont="1" applyBorder="1" applyAlignment="1">
      <alignment vertical="center" wrapText="1"/>
    </xf>
    <xf numFmtId="0" fontId="107" fillId="0" borderId="1" xfId="0" applyFont="1" applyBorder="1" applyAlignment="1">
      <alignment vertical="center" wrapText="1"/>
    </xf>
    <xf numFmtId="0" fontId="95" fillId="0" borderId="1" xfId="0" applyFont="1" applyBorder="1" applyAlignment="1">
      <alignment vertical="center" wrapText="1"/>
    </xf>
    <xf numFmtId="165" fontId="101" fillId="0" borderId="1" xfId="0" applyNumberFormat="1" applyFont="1" applyBorder="1" applyAlignment="1">
      <alignment horizontal="right" vertical="center" wrapText="1"/>
    </xf>
    <xf numFmtId="165" fontId="107" fillId="0" borderId="1" xfId="0" applyNumberFormat="1" applyFont="1" applyBorder="1" applyAlignment="1">
      <alignment horizontal="right" vertical="center" wrapText="1"/>
    </xf>
    <xf numFmtId="165" fontId="98" fillId="0" borderId="1" xfId="0" applyNumberFormat="1" applyFont="1" applyBorder="1" applyAlignment="1">
      <alignment vertical="center" wrapText="1"/>
    </xf>
    <xf numFmtId="165" fontId="106" fillId="0" borderId="1" xfId="0" applyNumberFormat="1" applyFont="1" applyBorder="1" applyAlignment="1">
      <alignment vertical="center" wrapText="1"/>
    </xf>
    <xf numFmtId="165" fontId="107" fillId="0" borderId="1" xfId="0" applyNumberFormat="1" applyFont="1" applyBorder="1" applyAlignment="1">
      <alignment horizontal="justify" vertical="center" wrapText="1"/>
    </xf>
    <xf numFmtId="165" fontId="98" fillId="20" borderId="1" xfId="0" applyNumberFormat="1" applyFont="1" applyFill="1" applyBorder="1" applyAlignment="1">
      <alignment horizontal="justify" vertical="center" wrapText="1"/>
    </xf>
    <xf numFmtId="165" fontId="95" fillId="20" borderId="1" xfId="0" applyNumberFormat="1" applyFont="1" applyFill="1" applyBorder="1" applyAlignment="1">
      <alignment horizontal="right" vertical="center" wrapText="1"/>
    </xf>
    <xf numFmtId="165" fontId="106" fillId="0" borderId="1" xfId="0" applyNumberFormat="1" applyFont="1" applyBorder="1" applyAlignment="1">
      <alignment horizontal="justify" vertical="center" wrapText="1"/>
    </xf>
    <xf numFmtId="165" fontId="107" fillId="0" borderId="12" xfId="0" applyNumberFormat="1" applyFont="1" applyBorder="1" applyAlignment="1">
      <alignment horizontal="left" vertical="center" wrapText="1"/>
    </xf>
    <xf numFmtId="165" fontId="107" fillId="0" borderId="7" xfId="0" applyNumberFormat="1" applyFont="1" applyBorder="1" applyAlignment="1">
      <alignment horizontal="left" vertical="center" wrapText="1"/>
    </xf>
    <xf numFmtId="0" fontId="96" fillId="0" borderId="0" xfId="0" applyFont="1" applyAlignment="1" applyProtection="1">
      <alignment horizontal="left" vertical="top" wrapText="1"/>
    </xf>
    <xf numFmtId="0" fontId="108" fillId="0" borderId="0" xfId="0" applyFont="1" applyBorder="1" applyAlignment="1">
      <alignment horizontal="center" vertical="top" wrapText="1"/>
    </xf>
    <xf numFmtId="0" fontId="107" fillId="0" borderId="3" xfId="0" applyFont="1" applyBorder="1" applyAlignment="1">
      <alignment horizontal="left" vertical="center" wrapText="1"/>
    </xf>
    <xf numFmtId="0" fontId="108" fillId="0" borderId="0" xfId="0" applyFont="1" applyAlignment="1">
      <alignment horizontal="center" vertical="top" wrapText="1"/>
    </xf>
    <xf numFmtId="0" fontId="107" fillId="0" borderId="3" xfId="0" applyFont="1" applyBorder="1" applyAlignment="1">
      <alignment horizontal="left" wrapText="1"/>
    </xf>
    <xf numFmtId="0" fontId="107" fillId="0" borderId="0" xfId="0" applyFont="1" applyBorder="1" applyAlignment="1">
      <alignment horizontal="justify" vertical="center" wrapText="1"/>
    </xf>
    <xf numFmtId="165" fontId="106" fillId="0" borderId="1" xfId="0" applyNumberFormat="1" applyFont="1" applyBorder="1" applyAlignment="1">
      <alignment horizontal="right" vertical="center" wrapText="1"/>
    </xf>
    <xf numFmtId="0" fontId="107" fillId="0" borderId="0" xfId="0" applyFont="1" applyBorder="1" applyAlignment="1">
      <alignment vertical="center" wrapText="1"/>
    </xf>
    <xf numFmtId="0" fontId="99" fillId="0" borderId="12" xfId="0" applyFont="1" applyBorder="1" applyAlignment="1">
      <alignment vertical="center" wrapText="1"/>
    </xf>
    <xf numFmtId="0" fontId="99" fillId="0" borderId="7" xfId="0" applyFont="1" applyBorder="1" applyAlignment="1">
      <alignment vertical="center" wrapText="1"/>
    </xf>
    <xf numFmtId="0" fontId="98" fillId="0" borderId="12" xfId="0" applyFont="1" applyBorder="1" applyAlignment="1">
      <alignment vertical="center" wrapText="1"/>
    </xf>
    <xf numFmtId="0" fontId="98" fillId="0" borderId="7" xfId="0" applyFont="1" applyBorder="1" applyAlignment="1">
      <alignment vertical="center" wrapText="1"/>
    </xf>
    <xf numFmtId="0" fontId="99" fillId="0" borderId="12" xfId="0" applyFont="1" applyBorder="1" applyAlignment="1">
      <alignment horizontal="center" vertical="center" wrapText="1"/>
    </xf>
    <xf numFmtId="0" fontId="99" fillId="0" borderId="7" xfId="0" applyFont="1" applyBorder="1" applyAlignment="1">
      <alignment horizontal="center" vertical="center" wrapText="1"/>
    </xf>
    <xf numFmtId="0" fontId="99" fillId="0" borderId="0" xfId="0" applyFont="1" applyAlignment="1">
      <alignment horizontal="center" vertical="center"/>
    </xf>
    <xf numFmtId="0" fontId="99" fillId="0" borderId="0" xfId="0" applyFont="1" applyAlignment="1">
      <alignment horizontal="center"/>
    </xf>
    <xf numFmtId="0" fontId="97" fillId="0" borderId="12" xfId="0" applyFont="1" applyBorder="1" applyAlignment="1">
      <alignment horizontal="center" vertical="center" wrapText="1"/>
    </xf>
    <xf numFmtId="0" fontId="97" fillId="0" borderId="4" xfId="0" applyFont="1" applyBorder="1" applyAlignment="1">
      <alignment horizontal="center" vertical="center" wrapText="1"/>
    </xf>
    <xf numFmtId="0" fontId="97" fillId="0" borderId="7" xfId="0" applyFont="1" applyBorder="1" applyAlignment="1">
      <alignment horizontal="center" vertical="center" wrapText="1"/>
    </xf>
    <xf numFmtId="0" fontId="102" fillId="0" borderId="3" xfId="0" applyFont="1" applyBorder="1" applyAlignment="1">
      <alignment horizontal="left" wrapText="1"/>
    </xf>
    <xf numFmtId="0" fontId="102" fillId="0" borderId="4" xfId="0" applyFont="1" applyBorder="1" applyAlignment="1">
      <alignment horizontal="left" wrapText="1"/>
    </xf>
    <xf numFmtId="2" fontId="102" fillId="0" borderId="4" xfId="0" applyNumberFormat="1" applyFont="1" applyBorder="1" applyAlignment="1">
      <alignment horizontal="left" wrapText="1"/>
    </xf>
    <xf numFmtId="0" fontId="100" fillId="0" borderId="4" xfId="0" applyFont="1" applyBorder="1" applyAlignment="1">
      <alignment horizontal="left"/>
    </xf>
    <xf numFmtId="0" fontId="98" fillId="0" borderId="12" xfId="0" applyFont="1" applyBorder="1" applyAlignment="1">
      <alignment horizontal="justify" vertical="center" wrapText="1"/>
    </xf>
    <xf numFmtId="0" fontId="98" fillId="0" borderId="7" xfId="0" applyFont="1" applyBorder="1" applyAlignment="1">
      <alignment horizontal="justify" vertical="center" wrapText="1"/>
    </xf>
    <xf numFmtId="0" fontId="99" fillId="0" borderId="0" xfId="0" applyFont="1" applyAlignment="1">
      <alignment horizontal="left" vertical="center"/>
    </xf>
    <xf numFmtId="0" fontId="99" fillId="0" borderId="0" xfId="0" applyFont="1" applyAlignment="1">
      <alignment horizontal="left" wrapText="1"/>
    </xf>
    <xf numFmtId="0" fontId="98" fillId="0" borderId="0" xfId="0" applyFont="1" applyAlignment="1">
      <alignment vertical="center" wrapText="1"/>
    </xf>
    <xf numFmtId="0" fontId="99" fillId="0" borderId="0" xfId="0" applyFont="1" applyBorder="1" applyAlignment="1">
      <alignment vertical="center" wrapText="1"/>
    </xf>
    <xf numFmtId="1" fontId="95" fillId="0" borderId="4" xfId="0" applyNumberFormat="1" applyFont="1" applyBorder="1" applyAlignment="1">
      <alignment horizontal="right"/>
    </xf>
    <xf numFmtId="0" fontId="95" fillId="0" borderId="1" xfId="0" applyFont="1" applyBorder="1" applyAlignment="1">
      <alignment horizontal="center" vertical="center" wrapText="1"/>
    </xf>
    <xf numFmtId="0" fontId="95" fillId="0" borderId="1" xfId="0" applyFont="1" applyBorder="1" applyAlignment="1">
      <alignment horizontal="center" vertical="center" textRotation="90" wrapText="1"/>
    </xf>
    <xf numFmtId="0" fontId="98" fillId="0" borderId="0" xfId="0" applyFont="1" applyAlignment="1">
      <alignment horizontal="justify" vertical="center" wrapText="1"/>
    </xf>
    <xf numFmtId="1" fontId="95" fillId="0" borderId="3" xfId="0" applyNumberFormat="1" applyFont="1" applyBorder="1" applyAlignment="1">
      <alignment horizontal="right"/>
    </xf>
    <xf numFmtId="0" fontId="114" fillId="0" borderId="0" xfId="0" applyFont="1" applyAlignment="1">
      <alignment vertical="center" wrapText="1"/>
    </xf>
    <xf numFmtId="49" fontId="98" fillId="0" borderId="0" xfId="0" applyNumberFormat="1" applyFont="1" applyAlignment="1">
      <alignment vertical="center" wrapText="1"/>
    </xf>
    <xf numFmtId="49" fontId="114" fillId="0" borderId="0" xfId="0" applyNumberFormat="1" applyFont="1" applyAlignment="1">
      <alignment vertical="center" wrapText="1"/>
    </xf>
    <xf numFmtId="1" fontId="98" fillId="0" borderId="0" xfId="0" applyNumberFormat="1" applyFont="1" applyAlignment="1">
      <alignment horizontal="right" vertical="center" wrapText="1"/>
    </xf>
    <xf numFmtId="1" fontId="0" fillId="0" borderId="0" xfId="0" applyNumberFormat="1" applyAlignment="1">
      <alignment horizontal="right" vertical="top" wrapText="1"/>
    </xf>
    <xf numFmtId="165" fontId="98" fillId="0" borderId="1" xfId="0" applyNumberFormat="1" applyFont="1" applyBorder="1" applyAlignment="1">
      <alignment horizontal="right" vertical="center" wrapText="1"/>
    </xf>
    <xf numFmtId="165" fontId="0" fillId="0" borderId="1" xfId="0" applyNumberFormat="1" applyFont="1" applyBorder="1" applyAlignment="1">
      <alignment horizontal="right" vertical="center" wrapText="1"/>
    </xf>
    <xf numFmtId="165" fontId="99" fillId="0" borderId="1" xfId="0" applyNumberFormat="1" applyFont="1" applyBorder="1" applyAlignment="1">
      <alignment horizontal="right" vertical="center" wrapText="1"/>
    </xf>
    <xf numFmtId="0" fontId="98" fillId="0" borderId="1" xfId="0" applyFont="1" applyBorder="1" applyAlignment="1">
      <alignment horizontal="center" vertical="center" wrapText="1"/>
    </xf>
    <xf numFmtId="0" fontId="99" fillId="0" borderId="1" xfId="0" applyFont="1" applyBorder="1" applyAlignment="1">
      <alignment horizontal="center" vertical="center" wrapText="1"/>
    </xf>
    <xf numFmtId="0" fontId="98" fillId="0" borderId="1" xfId="0" applyFont="1" applyBorder="1" applyAlignment="1">
      <alignment vertical="center" wrapText="1"/>
    </xf>
    <xf numFmtId="0" fontId="99" fillId="0" borderId="3" xfId="0" applyFont="1" applyBorder="1" applyAlignment="1">
      <alignment horizontal="center" vertical="center"/>
    </xf>
    <xf numFmtId="0" fontId="98" fillId="0" borderId="0" xfId="0" applyFont="1" applyAlignment="1">
      <alignment horizontal="center" vertical="center"/>
    </xf>
    <xf numFmtId="2" fontId="0" fillId="0" borderId="3" xfId="0" applyNumberFormat="1" applyBorder="1" applyAlignment="1">
      <alignment horizontal="center"/>
    </xf>
    <xf numFmtId="0" fontId="99" fillId="0" borderId="1" xfId="0" applyFont="1" applyBorder="1" applyAlignment="1">
      <alignment vertical="center" wrapText="1"/>
    </xf>
    <xf numFmtId="0" fontId="99" fillId="0" borderId="3" xfId="0" applyFont="1" applyBorder="1" applyAlignment="1">
      <alignment horizontal="center"/>
    </xf>
    <xf numFmtId="0" fontId="98" fillId="0" borderId="0" xfId="0" applyFont="1" applyAlignment="1">
      <alignment horizontal="justify" vertical="top" wrapText="1"/>
    </xf>
    <xf numFmtId="0" fontId="100" fillId="0" borderId="0" xfId="0" applyFont="1" applyBorder="1" applyAlignment="1">
      <alignment horizontal="left"/>
    </xf>
    <xf numFmtId="0" fontId="111" fillId="0" borderId="1" xfId="0" applyFont="1" applyBorder="1" applyAlignment="1">
      <alignment horizontal="center" vertical="center" wrapText="1"/>
    </xf>
    <xf numFmtId="0" fontId="99" fillId="0" borderId="0" xfId="0" applyFont="1" applyBorder="1" applyAlignment="1">
      <alignment horizontal="center" vertical="center"/>
    </xf>
    <xf numFmtId="0" fontId="95" fillId="0" borderId="3" xfId="0" applyFont="1" applyBorder="1"/>
    <xf numFmtId="0" fontId="95" fillId="0" borderId="4" xfId="0" applyFont="1" applyBorder="1"/>
    <xf numFmtId="0" fontId="101" fillId="0" borderId="3" xfId="0" applyFont="1" applyBorder="1" applyAlignment="1">
      <alignment horizontal="center"/>
    </xf>
    <xf numFmtId="0" fontId="95" fillId="0" borderId="0" xfId="0" applyFont="1" applyAlignment="1">
      <alignment horizontal="left" vertical="top" wrapText="1"/>
    </xf>
    <xf numFmtId="0" fontId="94" fillId="0" borderId="1" xfId="0" applyFont="1" applyBorder="1" applyAlignment="1">
      <alignment horizontal="center" vertical="center" wrapText="1"/>
    </xf>
    <xf numFmtId="0" fontId="95" fillId="0" borderId="0" xfId="0" applyFont="1" applyAlignment="1">
      <alignment horizontal="left" vertical="center" wrapText="1"/>
    </xf>
    <xf numFmtId="165" fontId="95" fillId="0" borderId="1" xfId="0" applyNumberFormat="1" applyFont="1" applyBorder="1"/>
    <xf numFmtId="0" fontId="95" fillId="0" borderId="0" xfId="0" applyFont="1" applyAlignment="1">
      <alignment vertical="center" wrapText="1"/>
    </xf>
    <xf numFmtId="0" fontId="116" fillId="0" borderId="3" xfId="0" applyFont="1" applyBorder="1" applyAlignment="1">
      <alignment horizontal="center" vertical="center"/>
    </xf>
    <xf numFmtId="0" fontId="115" fillId="0" borderId="0" xfId="0" applyFont="1" applyAlignment="1">
      <alignment horizontal="justify" vertical="center" wrapText="1"/>
    </xf>
    <xf numFmtId="0" fontId="112" fillId="0" borderId="1" xfId="0" applyFont="1" applyBorder="1" applyAlignment="1">
      <alignment horizontal="center" vertical="center" wrapText="1"/>
    </xf>
    <xf numFmtId="0" fontId="112" fillId="0" borderId="0" xfId="0" applyFont="1" applyAlignment="1">
      <alignment horizontal="left" vertical="center"/>
    </xf>
    <xf numFmtId="0" fontId="115" fillId="0" borderId="0" xfId="0" applyFont="1" applyAlignment="1">
      <alignment horizontal="left" vertical="center" wrapText="1"/>
    </xf>
    <xf numFmtId="0" fontId="116" fillId="0" borderId="0" xfId="0" applyFont="1" applyBorder="1" applyAlignment="1">
      <alignment horizontal="center" vertical="center"/>
    </xf>
    <xf numFmtId="0" fontId="98" fillId="0" borderId="6" xfId="0" applyFont="1" applyBorder="1" applyAlignment="1">
      <alignment horizontal="center" vertical="center" textRotation="90" wrapText="1"/>
    </xf>
    <xf numFmtId="0" fontId="98" fillId="0" borderId="5" xfId="0" applyFont="1" applyBorder="1" applyAlignment="1">
      <alignment horizontal="center" vertical="center" textRotation="90" wrapText="1"/>
    </xf>
    <xf numFmtId="0" fontId="98" fillId="0" borderId="1" xfId="0" applyFont="1" applyBorder="1" applyAlignment="1">
      <alignment horizontal="center" vertical="center" textRotation="90" wrapText="1"/>
    </xf>
    <xf numFmtId="165" fontId="94" fillId="0" borderId="1" xfId="0" applyNumberFormat="1" applyFont="1" applyBorder="1" applyAlignment="1">
      <alignment vertical="center" wrapText="1"/>
    </xf>
    <xf numFmtId="0" fontId="101" fillId="0" borderId="3" xfId="0" applyFont="1" applyBorder="1" applyAlignment="1">
      <alignment horizontal="left" vertical="center"/>
    </xf>
    <xf numFmtId="0" fontId="101" fillId="0" borderId="3" xfId="0" applyFont="1" applyBorder="1" applyAlignment="1">
      <alignment horizontal="center" vertical="center"/>
    </xf>
    <xf numFmtId="2" fontId="18" fillId="0" borderId="0" xfId="0" applyNumberFormat="1" applyFont="1" applyFill="1" applyBorder="1" applyAlignment="1" applyProtection="1">
      <alignment horizontal="center" vertical="top"/>
      <protection locked="0"/>
    </xf>
    <xf numFmtId="0" fontId="11" fillId="0" borderId="3" xfId="0" applyFont="1" applyBorder="1" applyAlignment="1">
      <alignment horizontal="left"/>
    </xf>
    <xf numFmtId="0" fontId="20" fillId="0" borderId="2" xfId="0" applyFont="1" applyBorder="1" applyAlignment="1">
      <alignment horizontal="center" vertical="top"/>
    </xf>
    <xf numFmtId="0" fontId="15" fillId="0" borderId="0" xfId="0" applyFont="1" applyBorder="1" applyAlignment="1">
      <alignment horizontal="left" vertical="top" wrapText="1"/>
    </xf>
    <xf numFmtId="0" fontId="2" fillId="0" borderId="8" xfId="0" applyFont="1" applyBorder="1" applyAlignment="1">
      <alignment horizontal="center" vertical="center" wrapText="1"/>
    </xf>
    <xf numFmtId="0" fontId="2" fillId="0" borderId="8" xfId="0" applyFont="1" applyBorder="1" applyAlignment="1">
      <alignment horizontal="center" vertical="top" wrapText="1"/>
    </xf>
    <xf numFmtId="0" fontId="1" fillId="0" borderId="8" xfId="0" applyFont="1" applyBorder="1" applyAlignment="1">
      <alignment horizontal="center" vertical="top" wrapText="1"/>
    </xf>
    <xf numFmtId="0" fontId="19" fillId="2" borderId="3" xfId="0" applyFont="1" applyFill="1" applyBorder="1" applyAlignment="1">
      <alignment horizontal="center"/>
    </xf>
    <xf numFmtId="0" fontId="44" fillId="0" borderId="3" xfId="0" applyFont="1" applyBorder="1" applyAlignment="1" applyProtection="1">
      <alignment horizontal="center"/>
      <protection locked="0"/>
    </xf>
    <xf numFmtId="0" fontId="42" fillId="0" borderId="4" xfId="0" applyFont="1" applyBorder="1" applyAlignment="1">
      <alignment horizontal="center" wrapText="1"/>
    </xf>
    <xf numFmtId="0" fontId="14" fillId="0" borderId="0" xfId="0" applyFont="1" applyAlignment="1">
      <alignment horizontal="left" wrapText="1"/>
    </xf>
    <xf numFmtId="0" fontId="45" fillId="0" borderId="4" xfId="0" applyFont="1" applyBorder="1" applyAlignment="1">
      <alignment horizontal="center" wrapText="1"/>
    </xf>
    <xf numFmtId="0" fontId="44" fillId="0" borderId="4" xfId="0" applyFont="1" applyBorder="1" applyAlignment="1" applyProtection="1">
      <alignment horizontal="center" wrapText="1"/>
      <protection locked="0"/>
    </xf>
    <xf numFmtId="0" fontId="1" fillId="0" borderId="0" xfId="0" applyFont="1" applyAlignment="1">
      <alignment horizontal="left" vertical="top" wrapText="1"/>
    </xf>
    <xf numFmtId="0" fontId="19" fillId="0" borderId="3" xfId="0" applyFont="1" applyBorder="1" applyAlignment="1">
      <alignment horizontal="center"/>
    </xf>
    <xf numFmtId="0" fontId="9" fillId="0" borderId="0" xfId="0" applyFont="1" applyAlignment="1">
      <alignment horizontal="center"/>
    </xf>
    <xf numFmtId="0" fontId="42" fillId="0" borderId="3" xfId="0" applyFont="1" applyBorder="1" applyAlignment="1">
      <alignment horizontal="center" wrapText="1"/>
    </xf>
    <xf numFmtId="0" fontId="42" fillId="0" borderId="4" xfId="0" applyFont="1" applyBorder="1" applyAlignment="1">
      <alignment horizontal="center" vertical="top" wrapText="1"/>
    </xf>
    <xf numFmtId="0" fontId="23" fillId="0" borderId="0" xfId="0" applyFont="1" applyAlignment="1">
      <alignment horizontal="center"/>
    </xf>
    <xf numFmtId="0" fontId="45" fillId="0" borderId="3" xfId="0" applyFont="1" applyBorder="1" applyAlignment="1">
      <alignment horizontal="left" wrapText="1"/>
    </xf>
    <xf numFmtId="0" fontId="9" fillId="0" borderId="0" xfId="0" applyFont="1" applyAlignment="1">
      <alignment horizontal="right"/>
    </xf>
    <xf numFmtId="0" fontId="3" fillId="0" borderId="0" xfId="0" applyFont="1" applyAlignment="1">
      <alignment horizontal="left" wrapText="1"/>
    </xf>
    <xf numFmtId="0" fontId="15" fillId="0" borderId="0" xfId="0" applyFont="1" applyAlignment="1">
      <alignment horizontal="left" wrapText="1"/>
    </xf>
    <xf numFmtId="0" fontId="45" fillId="0" borderId="4" xfId="0" applyFont="1" applyBorder="1" applyAlignment="1">
      <alignment horizontal="left" wrapText="1"/>
    </xf>
    <xf numFmtId="0" fontId="45" fillId="0" borderId="3" xfId="0" applyFont="1" applyBorder="1" applyAlignment="1">
      <alignment horizontal="center"/>
    </xf>
    <xf numFmtId="0" fontId="45" fillId="0" borderId="3" xfId="0" applyFont="1" applyBorder="1" applyAlignment="1">
      <alignment horizontal="center" wrapText="1"/>
    </xf>
    <xf numFmtId="0" fontId="18" fillId="0" borderId="0" xfId="0" applyFont="1" applyAlignment="1">
      <alignment horizontal="left" vertical="top" wrapText="1"/>
    </xf>
    <xf numFmtId="0" fontId="44" fillId="0" borderId="3" xfId="0" applyFont="1" applyBorder="1" applyAlignment="1" applyProtection="1">
      <alignment horizontal="left" wrapText="1"/>
      <protection locked="0"/>
    </xf>
    <xf numFmtId="1" fontId="14" fillId="2" borderId="4" xfId="0" applyNumberFormat="1" applyFont="1" applyFill="1" applyBorder="1" applyAlignment="1" applyProtection="1">
      <alignment horizontal="center" vertical="top" wrapText="1"/>
    </xf>
    <xf numFmtId="0" fontId="14" fillId="0" borderId="4" xfId="0" applyFont="1" applyBorder="1" applyAlignment="1">
      <alignment horizontal="left" wrapText="1"/>
    </xf>
    <xf numFmtId="1" fontId="3" fillId="2" borderId="4" xfId="0" applyNumberFormat="1" applyFont="1" applyFill="1" applyBorder="1" applyAlignment="1" applyProtection="1">
      <alignment horizontal="center" wrapText="1"/>
    </xf>
    <xf numFmtId="0" fontId="15" fillId="0" borderId="4" xfId="0" applyFont="1" applyBorder="1" applyAlignment="1">
      <alignment horizontal="left" wrapText="1"/>
    </xf>
    <xf numFmtId="0" fontId="2" fillId="0" borderId="3" xfId="0" applyFont="1" applyBorder="1" applyAlignment="1">
      <alignment horizontal="center"/>
    </xf>
    <xf numFmtId="2" fontId="18" fillId="0" borderId="2" xfId="0" applyNumberFormat="1" applyFont="1" applyFill="1" applyBorder="1" applyAlignment="1" applyProtection="1">
      <alignment horizontal="center" vertical="top"/>
      <protection locked="0"/>
    </xf>
    <xf numFmtId="49" fontId="10" fillId="0" borderId="3" xfId="0" applyNumberFormat="1" applyFont="1" applyBorder="1" applyAlignment="1" applyProtection="1">
      <alignment horizontal="left" vertical="center" wrapText="1"/>
    </xf>
    <xf numFmtId="0" fontId="44" fillId="0" borderId="4" xfId="0" applyFont="1" applyBorder="1" applyAlignment="1" applyProtection="1">
      <alignment horizontal="left" wrapText="1"/>
      <protection locked="0"/>
    </xf>
    <xf numFmtId="0" fontId="1" fillId="0" borderId="8" xfId="0" applyFont="1" applyBorder="1" applyAlignment="1">
      <alignment horizontal="center" vertical="center" wrapText="1"/>
    </xf>
    <xf numFmtId="0" fontId="26" fillId="0" borderId="8" xfId="0" applyFont="1" applyBorder="1" applyAlignment="1">
      <alignment horizontal="center" vertical="center" wrapText="1"/>
    </xf>
    <xf numFmtId="0" fontId="13" fillId="0" borderId="1" xfId="0" applyFont="1" applyBorder="1" applyAlignment="1">
      <alignment horizontal="center" wrapText="1"/>
    </xf>
    <xf numFmtId="0" fontId="13" fillId="0" borderId="1" xfId="0" applyFont="1" applyBorder="1" applyAlignment="1">
      <alignment horizontal="center" vertical="center" wrapText="1"/>
    </xf>
    <xf numFmtId="0" fontId="2" fillId="0" borderId="0" xfId="0" applyFont="1" applyAlignment="1">
      <alignment horizontal="left"/>
    </xf>
    <xf numFmtId="0" fontId="2" fillId="0" borderId="3" xfId="0" applyFont="1" applyBorder="1" applyAlignment="1">
      <alignment horizontal="left"/>
    </xf>
    <xf numFmtId="49" fontId="10" fillId="0" borderId="3" xfId="0" applyNumberFormat="1" applyFont="1" applyBorder="1" applyAlignment="1">
      <alignment horizontal="left" vertical="center" wrapText="1"/>
    </xf>
    <xf numFmtId="49" fontId="14" fillId="21" borderId="4" xfId="0" applyNumberFormat="1" applyFont="1" applyFill="1" applyBorder="1" applyAlignment="1" applyProtection="1">
      <alignment horizontal="center" wrapText="1"/>
      <protection locked="0"/>
    </xf>
    <xf numFmtId="49" fontId="3" fillId="21" borderId="4" xfId="0" applyNumberFormat="1" applyFont="1" applyFill="1" applyBorder="1" applyAlignment="1" applyProtection="1">
      <alignment horizontal="center" wrapText="1"/>
      <protection locked="0"/>
    </xf>
    <xf numFmtId="49" fontId="15" fillId="21" borderId="4" xfId="0" applyNumberFormat="1" applyFont="1" applyFill="1" applyBorder="1" applyAlignment="1" applyProtection="1">
      <alignment horizontal="center" wrapText="1"/>
      <protection locked="0"/>
    </xf>
    <xf numFmtId="0" fontId="42" fillId="0" borderId="4" xfId="0" applyFont="1" applyBorder="1" applyAlignment="1">
      <alignment horizontal="left" wrapText="1"/>
    </xf>
    <xf numFmtId="2" fontId="1" fillId="0" borderId="0" xfId="0" applyNumberFormat="1" applyFont="1" applyFill="1" applyBorder="1" applyAlignment="1" applyProtection="1">
      <alignment horizontal="center" vertical="top"/>
      <protection locked="0"/>
    </xf>
    <xf numFmtId="0" fontId="2" fillId="0" borderId="0" xfId="0" applyFont="1" applyAlignment="1">
      <alignment horizontal="center"/>
    </xf>
    <xf numFmtId="0" fontId="44" fillId="0" borderId="3" xfId="0" applyFont="1" applyBorder="1" applyAlignment="1" applyProtection="1">
      <alignment horizontal="center" wrapText="1"/>
      <protection locked="0"/>
    </xf>
    <xf numFmtId="0" fontId="42" fillId="0" borderId="4" xfId="0" applyFont="1" applyBorder="1" applyAlignment="1">
      <alignment wrapText="1"/>
    </xf>
    <xf numFmtId="0" fontId="42" fillId="0" borderId="3" xfId="0" applyFont="1" applyBorder="1" applyAlignment="1">
      <alignment wrapText="1"/>
    </xf>
    <xf numFmtId="0" fontId="26" fillId="0" borderId="8" xfId="0" applyFont="1" applyBorder="1" applyAlignment="1">
      <alignment horizontal="center" wrapText="1"/>
    </xf>
    <xf numFmtId="0" fontId="42" fillId="0" borderId="4" xfId="0" applyFont="1" applyBorder="1" applyAlignment="1">
      <alignment horizontal="left" vertical="top" wrapText="1"/>
    </xf>
    <xf numFmtId="0" fontId="14" fillId="0" borderId="0" xfId="0" applyFont="1" applyAlignment="1">
      <alignment horizontal="left" vertical="top" wrapText="1"/>
    </xf>
  </cellXfs>
  <cellStyles count="27">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 2" xfId="18"/>
    <cellStyle name="Обычный 3" xfId="19"/>
    <cellStyle name="Плохой" xfId="20" builtinId="27" customBuiltin="1"/>
    <cellStyle name="Пояснение" xfId="21" builtinId="53" customBuiltin="1"/>
    <cellStyle name="Примечание" xfId="22" builtinId="10" customBuiltin="1"/>
    <cellStyle name="Примечание 2" xfId="23"/>
    <cellStyle name="Связанная ячейка" xfId="24" builtinId="24" customBuiltin="1"/>
    <cellStyle name="Текст предупреждения" xfId="25" builtinId="11" customBuiltin="1"/>
    <cellStyle name="Хороший" xfId="2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Drop" dropLines="2" dropStyle="combo" dx="16" fmlaLink="$F$7" fmlaRange="$L$7:$L$8" noThreeD="1" sel="2" val="0"/>
</file>

<file path=xl/drawings/drawing1.xml><?xml version="1.0" encoding="utf-8"?>
<xdr:wsDr xmlns:xdr="http://schemas.openxmlformats.org/drawingml/2006/spreadsheetDrawing" xmlns:a="http://schemas.openxmlformats.org/drawingml/2006/main">
  <xdr:twoCellAnchor>
    <xdr:from>
      <xdr:col>15</xdr:col>
      <xdr:colOff>76200</xdr:colOff>
      <xdr:row>9</xdr:row>
      <xdr:rowOff>76200</xdr:rowOff>
    </xdr:from>
    <xdr:to>
      <xdr:col>15</xdr:col>
      <xdr:colOff>542925</xdr:colOff>
      <xdr:row>9</xdr:row>
      <xdr:rowOff>171450</xdr:rowOff>
    </xdr:to>
    <xdr:sp macro="" textlink="">
      <xdr:nvSpPr>
        <xdr:cNvPr id="3" name="Стрелка влево 2"/>
        <xdr:cNvSpPr/>
      </xdr:nvSpPr>
      <xdr:spPr>
        <a:xfrm>
          <a:off x="10020300" y="2019300"/>
          <a:ext cx="466725" cy="95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mc:AlternateContent xmlns:mc="http://schemas.openxmlformats.org/markup-compatibility/2006">
    <mc:Choice xmlns:a14="http://schemas.microsoft.com/office/drawing/2010/main" Requires="a14">
      <xdr:twoCellAnchor>
        <xdr:from>
          <xdr:col>2</xdr:col>
          <xdr:colOff>85725</xdr:colOff>
          <xdr:row>10</xdr:row>
          <xdr:rowOff>28575</xdr:rowOff>
        </xdr:from>
        <xdr:to>
          <xdr:col>3</xdr:col>
          <xdr:colOff>514350</xdr:colOff>
          <xdr:row>11</xdr:row>
          <xdr:rowOff>9525</xdr:rowOff>
        </xdr:to>
        <xdr:sp macro="" textlink="">
          <xdr:nvSpPr>
            <xdr:cNvPr id="54012" name="Button 764" hidden="1">
              <a:extLst>
                <a:ext uri="{63B3BB69-23CF-44E3-9099-C40C66FF867C}">
                  <a14:compatExt spid="_x0000_s5401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ru-RU" sz="1100" b="0" i="0" u="none" strike="noStrike" baseline="0">
                  <a:solidFill>
                    <a:srgbClr val="000000"/>
                  </a:solidFill>
                  <a:latin typeface="Calibri"/>
                  <a:cs typeface="Calibri"/>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10</xdr:row>
          <xdr:rowOff>28575</xdr:rowOff>
        </xdr:from>
        <xdr:to>
          <xdr:col>5</xdr:col>
          <xdr:colOff>514350</xdr:colOff>
          <xdr:row>11</xdr:row>
          <xdr:rowOff>9525</xdr:rowOff>
        </xdr:to>
        <xdr:sp macro="" textlink="">
          <xdr:nvSpPr>
            <xdr:cNvPr id="54013" name="Button 765" hidden="1">
              <a:extLst>
                <a:ext uri="{63B3BB69-23CF-44E3-9099-C40C66FF867C}">
                  <a14:compatExt spid="_x0000_s5401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ru-RU" sz="1100" b="0" i="0" u="none" strike="noStrike" baseline="0">
                  <a:solidFill>
                    <a:srgbClr val="000000"/>
                  </a:solidFill>
                  <a:latin typeface="Calibri"/>
                  <a:cs typeface="Calibri"/>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19050</xdr:rowOff>
        </xdr:from>
        <xdr:to>
          <xdr:col>1</xdr:col>
          <xdr:colOff>857250</xdr:colOff>
          <xdr:row>7</xdr:row>
          <xdr:rowOff>0</xdr:rowOff>
        </xdr:to>
        <xdr:sp macro="" textlink="">
          <xdr:nvSpPr>
            <xdr:cNvPr id="54027" name="Drop Down 779" hidden="1">
              <a:extLst>
                <a:ext uri="{63B3BB69-23CF-44E3-9099-C40C66FF867C}">
                  <a14:compatExt spid="_x0000_s54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ukrbudget.ru/" TargetMode="External"/><Relationship Id="rId7" Type="http://schemas.openxmlformats.org/officeDocument/2006/relationships/vmlDrawing" Target="../drawings/vmlDrawing1.vml"/><Relationship Id="rId2" Type="http://schemas.openxmlformats.org/officeDocument/2006/relationships/hyperlink" Target="http://kazna.ucoz.ua/" TargetMode="External"/><Relationship Id="rId1" Type="http://schemas.openxmlformats.org/officeDocument/2006/relationships/hyperlink" Target="http://kazna.ucoz.ua/" TargetMode="External"/><Relationship Id="rId6" Type="http://schemas.openxmlformats.org/officeDocument/2006/relationships/drawing" Target="../drawings/drawing1.xml"/><Relationship Id="rId11" Type="http://schemas.openxmlformats.org/officeDocument/2006/relationships/comments" Target="../comments1.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buhgalter.com.ua/blanks/rozumni-blanki-v-exsel/" TargetMode="External"/><Relationship Id="rId9"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dimension ref="A1:Q40"/>
  <sheetViews>
    <sheetView showGridLines="0" workbookViewId="0">
      <selection activeCell="F28" sqref="F28:H28"/>
    </sheetView>
  </sheetViews>
  <sheetFormatPr defaultRowHeight="15" x14ac:dyDescent="0.25"/>
  <cols>
    <col min="1" max="1" width="15" style="44" customWidth="1"/>
    <col min="2" max="2" width="15.42578125" style="44" customWidth="1"/>
    <col min="3" max="4" width="9.140625" style="44"/>
    <col min="5" max="5" width="10.140625" style="44" bestFit="1" customWidth="1"/>
    <col min="6" max="6" width="9" style="44" customWidth="1"/>
    <col min="7" max="8" width="9.140625" style="44"/>
    <col min="9" max="9" width="10.7109375" style="44" customWidth="1"/>
    <col min="10" max="16384" width="9.140625" style="44"/>
  </cols>
  <sheetData>
    <row r="1" spans="1:17" ht="18.75" x14ac:dyDescent="0.3">
      <c r="B1" s="109" t="s">
        <v>1073</v>
      </c>
    </row>
    <row r="2" spans="1:17" hidden="1" x14ac:dyDescent="0.25"/>
    <row r="3" spans="1:17" x14ac:dyDescent="0.25">
      <c r="A3" s="44" t="s">
        <v>5</v>
      </c>
      <c r="B3" s="488" t="s">
        <v>5620</v>
      </c>
      <c r="C3" s="489"/>
      <c r="D3" s="489"/>
      <c r="E3" s="489"/>
      <c r="F3" s="489"/>
      <c r="G3" s="489"/>
      <c r="H3" s="489"/>
      <c r="I3" s="489"/>
      <c r="J3" s="489"/>
      <c r="K3" s="489"/>
      <c r="L3" s="489"/>
      <c r="M3" s="489"/>
      <c r="N3" s="489"/>
      <c r="O3" s="489"/>
      <c r="P3" s="490"/>
    </row>
    <row r="4" spans="1:17" x14ac:dyDescent="0.25">
      <c r="A4" s="495" t="s">
        <v>1227</v>
      </c>
      <c r="B4" s="495"/>
      <c r="C4" s="495"/>
      <c r="D4" s="496" t="s">
        <v>5621</v>
      </c>
      <c r="E4" s="497"/>
      <c r="F4" s="497"/>
      <c r="G4" s="498"/>
      <c r="H4" s="498"/>
      <c r="I4" s="498"/>
      <c r="J4" s="498"/>
      <c r="K4" s="498"/>
      <c r="L4" s="498"/>
      <c r="M4" s="498"/>
      <c r="N4" s="499"/>
      <c r="O4" s="44" t="s">
        <v>1228</v>
      </c>
    </row>
    <row r="5" spans="1:17" x14ac:dyDescent="0.25">
      <c r="A5" s="44" t="s">
        <v>1246</v>
      </c>
      <c r="B5" s="503" t="s">
        <v>5622</v>
      </c>
      <c r="C5" s="498"/>
      <c r="D5" s="498"/>
      <c r="E5" s="498"/>
      <c r="F5" s="499"/>
      <c r="G5" s="44" t="s">
        <v>1245</v>
      </c>
    </row>
    <row r="6" spans="1:17" ht="0.75" customHeight="1" x14ac:dyDescent="0.25"/>
    <row r="7" spans="1:17" x14ac:dyDescent="0.25">
      <c r="A7" s="44" t="s">
        <v>2206</v>
      </c>
      <c r="F7" s="165">
        <v>2</v>
      </c>
      <c r="L7" s="166" t="s">
        <v>2207</v>
      </c>
    </row>
    <row r="8" spans="1:17" hidden="1" x14ac:dyDescent="0.25">
      <c r="L8" s="166" t="s">
        <v>2208</v>
      </c>
    </row>
    <row r="9" spans="1:17" ht="15.75" customHeight="1" x14ac:dyDescent="0.25">
      <c r="A9" s="88" t="s">
        <v>14</v>
      </c>
      <c r="H9" s="167" t="s">
        <v>1084</v>
      </c>
      <c r="I9" s="44" t="s">
        <v>16</v>
      </c>
    </row>
    <row r="10" spans="1:17" ht="15.75" customHeight="1" x14ac:dyDescent="0.25">
      <c r="A10" s="88" t="s">
        <v>15</v>
      </c>
      <c r="H10" s="168" t="s">
        <v>5627</v>
      </c>
      <c r="I10" s="499" t="s">
        <v>1256</v>
      </c>
      <c r="J10" s="504"/>
      <c r="K10" s="504"/>
      <c r="L10" s="504"/>
      <c r="M10" s="504"/>
      <c r="N10" s="504"/>
      <c r="O10" s="504"/>
      <c r="Q10" s="44" t="s">
        <v>388</v>
      </c>
    </row>
    <row r="11" spans="1:17" ht="19.5" customHeight="1" x14ac:dyDescent="0.25">
      <c r="A11" s="500" t="s">
        <v>2205</v>
      </c>
      <c r="B11" s="500"/>
    </row>
    <row r="12" spans="1:17" x14ac:dyDescent="0.25">
      <c r="A12" s="502" t="s">
        <v>1075</v>
      </c>
      <c r="B12" s="502"/>
    </row>
    <row r="13" spans="1:17" x14ac:dyDescent="0.25">
      <c r="A13" s="81" t="s">
        <v>6</v>
      </c>
      <c r="B13" s="40" t="s">
        <v>5623</v>
      </c>
    </row>
    <row r="14" spans="1:17" x14ac:dyDescent="0.25">
      <c r="A14" s="81" t="s">
        <v>1247</v>
      </c>
      <c r="B14" s="169">
        <v>1220310100</v>
      </c>
      <c r="P14" s="170"/>
    </row>
    <row r="15" spans="1:17" x14ac:dyDescent="0.25">
      <c r="A15" s="81" t="s">
        <v>7</v>
      </c>
      <c r="B15" s="169">
        <v>420</v>
      </c>
      <c r="D15" s="171" t="str">
        <f>VLOOKUP(B15,КОПФГ!A:B,2,FALSE)</f>
        <v>Орган місцевого самоврядування</v>
      </c>
      <c r="E15" s="172"/>
      <c r="F15" s="172"/>
      <c r="G15" s="172"/>
      <c r="H15" s="172"/>
      <c r="I15" s="172"/>
      <c r="P15" s="170"/>
    </row>
    <row r="16" spans="1:17" hidden="1" x14ac:dyDescent="0.25">
      <c r="A16" s="44" t="s">
        <v>17</v>
      </c>
      <c r="B16" s="173"/>
      <c r="D16" s="110"/>
      <c r="P16" s="170"/>
    </row>
    <row r="17" spans="1:16" hidden="1" x14ac:dyDescent="0.25">
      <c r="A17" s="44" t="s">
        <v>17</v>
      </c>
      <c r="B17" s="174"/>
      <c r="C17" s="128" t="s">
        <v>2760</v>
      </c>
      <c r="P17" s="175"/>
    </row>
    <row r="18" spans="1:16" hidden="1" x14ac:dyDescent="0.25">
      <c r="A18" s="44" t="s">
        <v>18</v>
      </c>
      <c r="B18" s="164" t="s">
        <v>5127</v>
      </c>
      <c r="C18" s="128" t="s">
        <v>5126</v>
      </c>
      <c r="D18" s="44">
        <f>IF(B18="1 квітня",1,IF(B18="1 липня",2,IF(B18="1 жовтня",3,0)))</f>
        <v>0</v>
      </c>
      <c r="E18" s="374" t="s">
        <v>5128</v>
      </c>
      <c r="F18" s="206">
        <v>18</v>
      </c>
    </row>
    <row r="19" spans="1:16" x14ac:dyDescent="0.25">
      <c r="A19" s="44" t="s">
        <v>1074</v>
      </c>
      <c r="C19" s="491" t="s">
        <v>5626</v>
      </c>
      <c r="D19" s="491"/>
      <c r="E19" s="491"/>
    </row>
    <row r="20" spans="1:16" x14ac:dyDescent="0.25">
      <c r="A20" s="112" t="s">
        <v>1950</v>
      </c>
      <c r="B20" s="40" t="s">
        <v>5628</v>
      </c>
      <c r="C20" s="44" t="s">
        <v>1951</v>
      </c>
      <c r="D20" s="148"/>
      <c r="E20" s="148"/>
    </row>
    <row r="21" spans="1:16" x14ac:dyDescent="0.25">
      <c r="A21" s="112" t="s">
        <v>1952</v>
      </c>
      <c r="B21" s="159" t="s">
        <v>1947</v>
      </c>
      <c r="C21" s="44" t="s">
        <v>1953</v>
      </c>
      <c r="D21" s="148"/>
      <c r="E21" s="148"/>
    </row>
    <row r="22" spans="1:16" x14ac:dyDescent="0.25">
      <c r="A22" s="112" t="s">
        <v>1954</v>
      </c>
      <c r="B22" s="159" t="s">
        <v>1948</v>
      </c>
      <c r="C22" s="44" t="s">
        <v>1955</v>
      </c>
      <c r="D22" s="148"/>
      <c r="E22" s="148"/>
    </row>
    <row r="23" spans="1:16" ht="15.75" x14ac:dyDescent="0.25">
      <c r="A23" s="160" t="s">
        <v>1956</v>
      </c>
      <c r="B23" s="159" t="s">
        <v>1166</v>
      </c>
      <c r="C23" s="44" t="s">
        <v>1957</v>
      </c>
      <c r="D23" s="148"/>
      <c r="E23" s="148"/>
    </row>
    <row r="24" spans="1:16" ht="15.75" x14ac:dyDescent="0.25">
      <c r="A24" s="160" t="s">
        <v>1958</v>
      </c>
      <c r="B24" s="159" t="s">
        <v>1946</v>
      </c>
      <c r="C24" s="44" t="s">
        <v>1959</v>
      </c>
      <c r="D24" s="148"/>
      <c r="E24" s="148"/>
    </row>
    <row r="25" spans="1:16" ht="6.75" customHeight="1" x14ac:dyDescent="0.25"/>
    <row r="26" spans="1:16" x14ac:dyDescent="0.25">
      <c r="A26" s="44" t="s">
        <v>1071</v>
      </c>
      <c r="F26" s="492" t="s">
        <v>5624</v>
      </c>
      <c r="G26" s="493"/>
      <c r="H26" s="494"/>
    </row>
    <row r="27" spans="1:16" ht="6.75" hidden="1" customHeight="1" x14ac:dyDescent="0.25"/>
    <row r="28" spans="1:16" x14ac:dyDescent="0.25">
      <c r="A28" s="44" t="s">
        <v>1072</v>
      </c>
      <c r="F28" s="492" t="s">
        <v>5625</v>
      </c>
      <c r="G28" s="493"/>
      <c r="H28" s="494"/>
    </row>
    <row r="29" spans="1:16" ht="6.75" customHeight="1" x14ac:dyDescent="0.25">
      <c r="F29" s="148"/>
      <c r="G29" s="148"/>
      <c r="H29" s="148"/>
    </row>
    <row r="30" spans="1:16" x14ac:dyDescent="0.25">
      <c r="A30" s="505" t="s">
        <v>389</v>
      </c>
      <c r="B30" s="505"/>
      <c r="C30" s="505"/>
      <c r="D30" s="505"/>
      <c r="E30" s="505"/>
      <c r="F30" s="506" t="s">
        <v>5629</v>
      </c>
      <c r="G30" s="507"/>
      <c r="H30" s="508"/>
    </row>
    <row r="31" spans="1:16" x14ac:dyDescent="0.25">
      <c r="A31" s="505" t="s">
        <v>390</v>
      </c>
      <c r="B31" s="505"/>
      <c r="C31" s="505"/>
      <c r="D31" s="505"/>
      <c r="E31" s="505"/>
      <c r="F31" s="506" t="s">
        <v>5630</v>
      </c>
      <c r="G31" s="507"/>
      <c r="H31" s="508"/>
    </row>
    <row r="32" spans="1:16" ht="8.25" customHeight="1" x14ac:dyDescent="0.25"/>
    <row r="33" spans="1:14" hidden="1" x14ac:dyDescent="0.25"/>
    <row r="34" spans="1:14" hidden="1" x14ac:dyDescent="0.25"/>
    <row r="35" spans="1:14" s="155" customFormat="1" ht="24" customHeight="1" x14ac:dyDescent="0.45">
      <c r="A35" s="154" t="s">
        <v>1840</v>
      </c>
    </row>
    <row r="36" spans="1:14" s="156" customFormat="1" ht="22.5" x14ac:dyDescent="0.3">
      <c r="A36" s="147" t="s">
        <v>1841</v>
      </c>
    </row>
    <row r="37" spans="1:14" ht="20.25" x14ac:dyDescent="0.3">
      <c r="A37" s="156" t="s">
        <v>1842</v>
      </c>
    </row>
    <row r="38" spans="1:14" ht="22.5" x14ac:dyDescent="0.3">
      <c r="A38" s="501" t="s">
        <v>2209</v>
      </c>
      <c r="B38" s="501"/>
      <c r="C38" s="501"/>
      <c r="D38" s="501"/>
      <c r="E38" s="501"/>
      <c r="F38" s="501"/>
      <c r="G38" s="501"/>
      <c r="H38" s="501"/>
      <c r="I38" s="501"/>
      <c r="J38" s="501"/>
      <c r="K38" s="501"/>
      <c r="L38" s="501"/>
      <c r="M38" s="501"/>
      <c r="N38" s="501"/>
    </row>
    <row r="39" spans="1:14" x14ac:dyDescent="0.25">
      <c r="A39" s="44" t="s">
        <v>2383</v>
      </c>
    </row>
    <row r="40" spans="1:14" x14ac:dyDescent="0.25">
      <c r="A40"/>
    </row>
  </sheetData>
  <sheetProtection selectLockedCells="1"/>
  <mergeCells count="15">
    <mergeCell ref="A38:N38"/>
    <mergeCell ref="F28:H28"/>
    <mergeCell ref="A12:B12"/>
    <mergeCell ref="B5:F5"/>
    <mergeCell ref="I10:O10"/>
    <mergeCell ref="A30:E30"/>
    <mergeCell ref="F30:H30"/>
    <mergeCell ref="A31:E31"/>
    <mergeCell ref="F31:H31"/>
    <mergeCell ref="B3:P3"/>
    <mergeCell ref="C19:E19"/>
    <mergeCell ref="F26:H26"/>
    <mergeCell ref="A4:C4"/>
    <mergeCell ref="D4:N4"/>
    <mergeCell ref="A11:B11"/>
  </mergeCells>
  <phoneticPr fontId="0" type="noConversion"/>
  <hyperlinks>
    <hyperlink ref="A38" r:id="rId1" display="Ці та інші корисні бланки можно скачать на http:/kazna.ucoz.ua"/>
    <hyperlink ref="A38:J38" r:id="rId2" display="Ці та інші корисні бланки можно скачать на http://kazna.ucoz.ua"/>
    <hyperlink ref="A38:L38" r:id="rId3" display="Ці та інші корисні бланки можно завантажить на http://ukrbudget.ru"/>
    <hyperlink ref="A38:N38" r:id="rId4" display="Ці та інші корисні бланки можно завантажити на https://buhgalter.com.ua"/>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54012" r:id="rId8" name="Button 764">
              <controlPr defaultSize="0" print="0" autoFill="0" autoPict="0" macro="[0]!Макрос3">
                <anchor moveWithCells="1" sizeWithCells="1">
                  <from>
                    <xdr:col>2</xdr:col>
                    <xdr:colOff>85725</xdr:colOff>
                    <xdr:row>10</xdr:row>
                    <xdr:rowOff>28575</xdr:rowOff>
                  </from>
                  <to>
                    <xdr:col>3</xdr:col>
                    <xdr:colOff>514350</xdr:colOff>
                    <xdr:row>11</xdr:row>
                    <xdr:rowOff>9525</xdr:rowOff>
                  </to>
                </anchor>
              </controlPr>
            </control>
          </mc:Choice>
        </mc:AlternateContent>
        <mc:AlternateContent xmlns:mc="http://schemas.openxmlformats.org/markup-compatibility/2006">
          <mc:Choice Requires="x14">
            <control shapeId="54013" r:id="rId9" name="Button 765">
              <controlPr defaultSize="0" print="0" autoFill="0" autoPict="0" macro="[0]!Макрос4">
                <anchor moveWithCells="1" sizeWithCells="1">
                  <from>
                    <xdr:col>4</xdr:col>
                    <xdr:colOff>85725</xdr:colOff>
                    <xdr:row>10</xdr:row>
                    <xdr:rowOff>28575</xdr:rowOff>
                  </from>
                  <to>
                    <xdr:col>5</xdr:col>
                    <xdr:colOff>514350</xdr:colOff>
                    <xdr:row>11</xdr:row>
                    <xdr:rowOff>9525</xdr:rowOff>
                  </to>
                </anchor>
              </controlPr>
            </control>
          </mc:Choice>
        </mc:AlternateContent>
        <mc:AlternateContent xmlns:mc="http://schemas.openxmlformats.org/markup-compatibility/2006">
          <mc:Choice Requires="x14">
            <control shapeId="54027" r:id="rId10" name="Drop Down 779">
              <controlPr defaultSize="0" autoLine="0" autoPict="0">
                <anchor moveWithCells="1">
                  <from>
                    <xdr:col>1</xdr:col>
                    <xdr:colOff>19050</xdr:colOff>
                    <xdr:row>6</xdr:row>
                    <xdr:rowOff>19050</xdr:rowOff>
                  </from>
                  <to>
                    <xdr:col>1</xdr:col>
                    <xdr:colOff>857250</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opLeftCell="A25" workbookViewId="0">
      <selection activeCell="L42" sqref="L42"/>
    </sheetView>
  </sheetViews>
  <sheetFormatPr defaultRowHeight="15" x14ac:dyDescent="0.25"/>
  <cols>
    <col min="1" max="1" width="52.7109375" style="216" customWidth="1"/>
    <col min="2" max="2" width="9.140625" style="216"/>
    <col min="3" max="11" width="6.7109375" style="216" customWidth="1"/>
    <col min="12" max="16" width="4.28515625" style="216" customWidth="1"/>
    <col min="17" max="16384" width="9.140625" style="216"/>
  </cols>
  <sheetData>
    <row r="1" spans="1:16" ht="15.75" x14ac:dyDescent="0.25">
      <c r="A1" s="640" t="s">
        <v>5552</v>
      </c>
      <c r="B1" s="640"/>
      <c r="C1" s="640"/>
      <c r="D1" s="640"/>
      <c r="E1" s="640"/>
      <c r="F1" s="640"/>
      <c r="G1" s="640"/>
      <c r="H1" s="640"/>
      <c r="I1" s="640"/>
      <c r="J1" s="640"/>
      <c r="K1" s="640"/>
      <c r="L1" s="640"/>
      <c r="M1" s="640"/>
      <c r="N1" s="640"/>
      <c r="O1" s="640"/>
      <c r="P1" s="640"/>
    </row>
    <row r="2" spans="1:16" ht="31.5" customHeight="1" x14ac:dyDescent="0.25">
      <c r="A2" s="637" t="s">
        <v>5551</v>
      </c>
      <c r="B2" s="665" t="s">
        <v>1253</v>
      </c>
      <c r="C2" s="637" t="s">
        <v>5550</v>
      </c>
      <c r="D2" s="637"/>
      <c r="E2" s="637"/>
      <c r="F2" s="637"/>
      <c r="G2" s="637"/>
      <c r="H2" s="637"/>
      <c r="I2" s="637"/>
      <c r="J2" s="637"/>
      <c r="K2" s="637"/>
      <c r="L2" s="637" t="s">
        <v>5549</v>
      </c>
      <c r="M2" s="637"/>
      <c r="N2" s="637"/>
      <c r="O2" s="637"/>
      <c r="P2" s="637"/>
    </row>
    <row r="3" spans="1:16" ht="30" customHeight="1" x14ac:dyDescent="0.25">
      <c r="A3" s="637"/>
      <c r="B3" s="665"/>
      <c r="C3" s="637" t="s">
        <v>5546</v>
      </c>
      <c r="D3" s="637"/>
      <c r="E3" s="665" t="s">
        <v>5545</v>
      </c>
      <c r="F3" s="637" t="s">
        <v>5543</v>
      </c>
      <c r="G3" s="637"/>
      <c r="H3" s="665" t="s">
        <v>5548</v>
      </c>
      <c r="I3" s="665" t="s">
        <v>5547</v>
      </c>
      <c r="J3" s="637" t="s">
        <v>5542</v>
      </c>
      <c r="K3" s="637"/>
      <c r="L3" s="665" t="s">
        <v>5546</v>
      </c>
      <c r="M3" s="665" t="s">
        <v>5545</v>
      </c>
      <c r="N3" s="665" t="s">
        <v>5544</v>
      </c>
      <c r="O3" s="665" t="s">
        <v>5543</v>
      </c>
      <c r="P3" s="663" t="s">
        <v>5542</v>
      </c>
    </row>
    <row r="4" spans="1:16" ht="102.75" customHeight="1" x14ac:dyDescent="0.25">
      <c r="A4" s="637"/>
      <c r="B4" s="665"/>
      <c r="C4" s="462" t="s">
        <v>5541</v>
      </c>
      <c r="D4" s="462" t="s">
        <v>5540</v>
      </c>
      <c r="E4" s="665"/>
      <c r="F4" s="462" t="s">
        <v>5538</v>
      </c>
      <c r="G4" s="462" t="s">
        <v>5539</v>
      </c>
      <c r="H4" s="665"/>
      <c r="I4" s="665"/>
      <c r="J4" s="462" t="s">
        <v>5538</v>
      </c>
      <c r="K4" s="462" t="s">
        <v>5266</v>
      </c>
      <c r="L4" s="665"/>
      <c r="M4" s="665"/>
      <c r="N4" s="665"/>
      <c r="O4" s="665"/>
      <c r="P4" s="664"/>
    </row>
    <row r="5" spans="1:16" ht="15.75" x14ac:dyDescent="0.25">
      <c r="A5" s="405">
        <v>1</v>
      </c>
      <c r="B5" s="405">
        <v>2</v>
      </c>
      <c r="C5" s="405">
        <v>3</v>
      </c>
      <c r="D5" s="405">
        <v>4</v>
      </c>
      <c r="E5" s="405">
        <v>5</v>
      </c>
      <c r="F5" s="405">
        <v>6</v>
      </c>
      <c r="G5" s="405">
        <v>7</v>
      </c>
      <c r="H5" s="405">
        <v>8</v>
      </c>
      <c r="I5" s="405">
        <v>9</v>
      </c>
      <c r="J5" s="405">
        <v>10</v>
      </c>
      <c r="K5" s="405">
        <v>11</v>
      </c>
      <c r="L5" s="405">
        <v>12</v>
      </c>
      <c r="M5" s="405">
        <v>13</v>
      </c>
      <c r="N5" s="405">
        <v>14</v>
      </c>
      <c r="O5" s="405">
        <v>15</v>
      </c>
      <c r="P5" s="405">
        <v>16</v>
      </c>
    </row>
    <row r="6" spans="1:16" ht="31.5" x14ac:dyDescent="0.25">
      <c r="A6" s="406" t="s">
        <v>5537</v>
      </c>
      <c r="B6" s="405">
        <v>1140</v>
      </c>
      <c r="C6" s="471">
        <f>SUM(C7:C10)</f>
        <v>0</v>
      </c>
      <c r="D6" s="471">
        <f t="shared" ref="D6:P6" si="0">SUM(D7:D10)</f>
        <v>0</v>
      </c>
      <c r="E6" s="471">
        <f t="shared" si="0"/>
        <v>0</v>
      </c>
      <c r="F6" s="471">
        <f t="shared" si="0"/>
        <v>0</v>
      </c>
      <c r="G6" s="471">
        <f t="shared" si="0"/>
        <v>0</v>
      </c>
      <c r="H6" s="471">
        <f t="shared" si="0"/>
        <v>0</v>
      </c>
      <c r="I6" s="471">
        <f t="shared" si="0"/>
        <v>0</v>
      </c>
      <c r="J6" s="471">
        <f t="shared" si="0"/>
        <v>0</v>
      </c>
      <c r="K6" s="471">
        <f t="shared" si="0"/>
        <v>0</v>
      </c>
      <c r="L6" s="471">
        <f t="shared" si="0"/>
        <v>0</v>
      </c>
      <c r="M6" s="471">
        <f t="shared" si="0"/>
        <v>0</v>
      </c>
      <c r="N6" s="471">
        <f t="shared" si="0"/>
        <v>0</v>
      </c>
      <c r="O6" s="471">
        <f t="shared" si="0"/>
        <v>0</v>
      </c>
      <c r="P6" s="471">
        <f t="shared" si="0"/>
        <v>0</v>
      </c>
    </row>
    <row r="7" spans="1:16" ht="15.75" x14ac:dyDescent="0.25">
      <c r="A7" s="409" t="s">
        <v>5536</v>
      </c>
      <c r="B7" s="407">
        <v>1141</v>
      </c>
      <c r="C7" s="471">
        <v>0</v>
      </c>
      <c r="D7" s="471">
        <v>0</v>
      </c>
      <c r="E7" s="471">
        <v>0</v>
      </c>
      <c r="F7" s="471">
        <v>0</v>
      </c>
      <c r="G7" s="471">
        <v>0</v>
      </c>
      <c r="H7" s="471">
        <v>0</v>
      </c>
      <c r="I7" s="471">
        <v>0</v>
      </c>
      <c r="J7" s="471">
        <v>0</v>
      </c>
      <c r="K7" s="471">
        <v>0</v>
      </c>
      <c r="L7" s="471">
        <v>0</v>
      </c>
      <c r="M7" s="471">
        <v>0</v>
      </c>
      <c r="N7" s="471">
        <v>0</v>
      </c>
      <c r="O7" s="471">
        <v>0</v>
      </c>
      <c r="P7" s="471">
        <v>0</v>
      </c>
    </row>
    <row r="8" spans="1:16" ht="15.75" x14ac:dyDescent="0.25">
      <c r="A8" s="409" t="s">
        <v>5535</v>
      </c>
      <c r="B8" s="407">
        <v>1142</v>
      </c>
      <c r="C8" s="471">
        <v>0</v>
      </c>
      <c r="D8" s="471">
        <v>0</v>
      </c>
      <c r="E8" s="471">
        <v>0</v>
      </c>
      <c r="F8" s="471">
        <v>0</v>
      </c>
      <c r="G8" s="471">
        <v>0</v>
      </c>
      <c r="H8" s="471">
        <v>0</v>
      </c>
      <c r="I8" s="471">
        <v>0</v>
      </c>
      <c r="J8" s="471">
        <v>0</v>
      </c>
      <c r="K8" s="471">
        <v>0</v>
      </c>
      <c r="L8" s="471">
        <v>0</v>
      </c>
      <c r="M8" s="471">
        <v>0</v>
      </c>
      <c r="N8" s="471">
        <v>0</v>
      </c>
      <c r="O8" s="471">
        <v>0</v>
      </c>
      <c r="P8" s="471">
        <v>0</v>
      </c>
    </row>
    <row r="9" spans="1:16" ht="15.75" x14ac:dyDescent="0.25">
      <c r="A9" s="409" t="s">
        <v>5534</v>
      </c>
      <c r="B9" s="407">
        <v>1143</v>
      </c>
      <c r="C9" s="471">
        <v>0</v>
      </c>
      <c r="D9" s="471">
        <v>0</v>
      </c>
      <c r="E9" s="471">
        <v>0</v>
      </c>
      <c r="F9" s="471">
        <v>0</v>
      </c>
      <c r="G9" s="471">
        <v>0</v>
      </c>
      <c r="H9" s="471">
        <v>0</v>
      </c>
      <c r="I9" s="471">
        <v>0</v>
      </c>
      <c r="J9" s="471">
        <v>0</v>
      </c>
      <c r="K9" s="471">
        <v>0</v>
      </c>
      <c r="L9" s="471">
        <v>0</v>
      </c>
      <c r="M9" s="471">
        <v>0</v>
      </c>
      <c r="N9" s="471">
        <v>0</v>
      </c>
      <c r="O9" s="471">
        <v>0</v>
      </c>
      <c r="P9" s="471">
        <v>0</v>
      </c>
    </row>
    <row r="10" spans="1:16" ht="15.75" x14ac:dyDescent="0.25">
      <c r="A10" s="409" t="s">
        <v>5533</v>
      </c>
      <c r="B10" s="407">
        <v>1144</v>
      </c>
      <c r="C10" s="471">
        <v>0</v>
      </c>
      <c r="D10" s="471">
        <v>0</v>
      </c>
      <c r="E10" s="471">
        <v>0</v>
      </c>
      <c r="F10" s="471">
        <v>0</v>
      </c>
      <c r="G10" s="471">
        <v>0</v>
      </c>
      <c r="H10" s="471">
        <v>0</v>
      </c>
      <c r="I10" s="471">
        <v>0</v>
      </c>
      <c r="J10" s="471">
        <v>0</v>
      </c>
      <c r="K10" s="471">
        <v>0</v>
      </c>
      <c r="L10" s="471">
        <v>0</v>
      </c>
      <c r="M10" s="471">
        <v>0</v>
      </c>
      <c r="N10" s="471">
        <v>0</v>
      </c>
      <c r="O10" s="471">
        <v>0</v>
      </c>
      <c r="P10" s="471">
        <v>0</v>
      </c>
    </row>
    <row r="11" spans="1:16" ht="31.5" x14ac:dyDescent="0.25">
      <c r="A11" s="406" t="s">
        <v>5532</v>
      </c>
      <c r="B11" s="405">
        <v>1150</v>
      </c>
      <c r="C11" s="471">
        <f>SUM(C12:C15)</f>
        <v>0</v>
      </c>
      <c r="D11" s="471">
        <f t="shared" ref="D11:P11" si="1">SUM(D12:D15)</f>
        <v>0</v>
      </c>
      <c r="E11" s="471">
        <f t="shared" si="1"/>
        <v>0</v>
      </c>
      <c r="F11" s="471">
        <f t="shared" si="1"/>
        <v>0</v>
      </c>
      <c r="G11" s="471">
        <f t="shared" si="1"/>
        <v>0</v>
      </c>
      <c r="H11" s="471">
        <f t="shared" si="1"/>
        <v>0</v>
      </c>
      <c r="I11" s="471">
        <f t="shared" si="1"/>
        <v>0</v>
      </c>
      <c r="J11" s="471">
        <f t="shared" si="1"/>
        <v>0</v>
      </c>
      <c r="K11" s="471">
        <f t="shared" si="1"/>
        <v>0</v>
      </c>
      <c r="L11" s="471">
        <f t="shared" si="1"/>
        <v>0</v>
      </c>
      <c r="M11" s="471">
        <f t="shared" si="1"/>
        <v>0</v>
      </c>
      <c r="N11" s="471">
        <f t="shared" si="1"/>
        <v>0</v>
      </c>
      <c r="O11" s="471">
        <f t="shared" si="1"/>
        <v>0</v>
      </c>
      <c r="P11" s="471">
        <f t="shared" si="1"/>
        <v>0</v>
      </c>
    </row>
    <row r="12" spans="1:16" ht="15.75" x14ac:dyDescent="0.25">
      <c r="A12" s="409" t="s">
        <v>5531</v>
      </c>
      <c r="B12" s="407">
        <v>1151</v>
      </c>
      <c r="C12" s="471">
        <v>0</v>
      </c>
      <c r="D12" s="471">
        <v>0</v>
      </c>
      <c r="E12" s="471">
        <v>0</v>
      </c>
      <c r="F12" s="471">
        <v>0</v>
      </c>
      <c r="G12" s="471">
        <v>0</v>
      </c>
      <c r="H12" s="471">
        <v>0</v>
      </c>
      <c r="I12" s="471">
        <v>0</v>
      </c>
      <c r="J12" s="471">
        <v>0</v>
      </c>
      <c r="K12" s="471">
        <v>0</v>
      </c>
      <c r="L12" s="471">
        <v>0</v>
      </c>
      <c r="M12" s="471">
        <v>0</v>
      </c>
      <c r="N12" s="471">
        <v>0</v>
      </c>
      <c r="O12" s="471">
        <v>0</v>
      </c>
      <c r="P12" s="471">
        <v>0</v>
      </c>
    </row>
    <row r="13" spans="1:16" ht="31.5" x14ac:dyDescent="0.25">
      <c r="A13" s="409" t="s">
        <v>5530</v>
      </c>
      <c r="B13" s="407">
        <v>1152</v>
      </c>
      <c r="C13" s="471">
        <v>0</v>
      </c>
      <c r="D13" s="471">
        <v>0</v>
      </c>
      <c r="E13" s="471">
        <v>0</v>
      </c>
      <c r="F13" s="471">
        <v>0</v>
      </c>
      <c r="G13" s="471">
        <v>0</v>
      </c>
      <c r="H13" s="471">
        <v>0</v>
      </c>
      <c r="I13" s="471">
        <v>0</v>
      </c>
      <c r="J13" s="471">
        <v>0</v>
      </c>
      <c r="K13" s="471">
        <v>0</v>
      </c>
      <c r="L13" s="471">
        <v>0</v>
      </c>
      <c r="M13" s="471">
        <v>0</v>
      </c>
      <c r="N13" s="471">
        <v>0</v>
      </c>
      <c r="O13" s="471">
        <v>0</v>
      </c>
      <c r="P13" s="471">
        <v>0</v>
      </c>
    </row>
    <row r="14" spans="1:16" ht="15.75" x14ac:dyDescent="0.25">
      <c r="A14" s="409" t="s">
        <v>5529</v>
      </c>
      <c r="B14" s="407">
        <v>1153</v>
      </c>
      <c r="C14" s="471">
        <v>0</v>
      </c>
      <c r="D14" s="471">
        <v>0</v>
      </c>
      <c r="E14" s="471">
        <v>0</v>
      </c>
      <c r="F14" s="471">
        <v>0</v>
      </c>
      <c r="G14" s="471">
        <v>0</v>
      </c>
      <c r="H14" s="471">
        <v>0</v>
      </c>
      <c r="I14" s="471">
        <v>0</v>
      </c>
      <c r="J14" s="471">
        <v>0</v>
      </c>
      <c r="K14" s="471">
        <v>0</v>
      </c>
      <c r="L14" s="471">
        <v>0</v>
      </c>
      <c r="M14" s="471">
        <v>0</v>
      </c>
      <c r="N14" s="471">
        <v>0</v>
      </c>
      <c r="O14" s="471">
        <v>0</v>
      </c>
      <c r="P14" s="471">
        <v>0</v>
      </c>
    </row>
    <row r="15" spans="1:16" ht="15.75" x14ac:dyDescent="0.25">
      <c r="A15" s="409"/>
      <c r="B15" s="407"/>
      <c r="C15" s="471"/>
      <c r="D15" s="471"/>
      <c r="E15" s="471"/>
      <c r="F15" s="471"/>
      <c r="G15" s="471"/>
      <c r="H15" s="471"/>
      <c r="I15" s="471"/>
      <c r="J15" s="471"/>
      <c r="K15" s="471"/>
      <c r="L15" s="471"/>
      <c r="M15" s="471"/>
      <c r="N15" s="471"/>
      <c r="O15" s="471"/>
      <c r="P15" s="471"/>
    </row>
    <row r="16" spans="1:16" ht="15.75" x14ac:dyDescent="0.25">
      <c r="A16" s="406" t="s">
        <v>1069</v>
      </c>
      <c r="B16" s="405">
        <v>1190</v>
      </c>
      <c r="C16" s="471">
        <f>C11+C6</f>
        <v>0</v>
      </c>
      <c r="D16" s="471">
        <f t="shared" ref="D16:P16" si="2">D11+D6</f>
        <v>0</v>
      </c>
      <c r="E16" s="471">
        <f t="shared" si="2"/>
        <v>0</v>
      </c>
      <c r="F16" s="471">
        <f t="shared" si="2"/>
        <v>0</v>
      </c>
      <c r="G16" s="471">
        <f t="shared" si="2"/>
        <v>0</v>
      </c>
      <c r="H16" s="471">
        <f t="shared" si="2"/>
        <v>0</v>
      </c>
      <c r="I16" s="471">
        <f t="shared" si="2"/>
        <v>0</v>
      </c>
      <c r="J16" s="471">
        <f t="shared" si="2"/>
        <v>0</v>
      </c>
      <c r="K16" s="471">
        <f t="shared" si="2"/>
        <v>0</v>
      </c>
      <c r="L16" s="471">
        <f t="shared" si="2"/>
        <v>0</v>
      </c>
      <c r="M16" s="471">
        <f t="shared" si="2"/>
        <v>0</v>
      </c>
      <c r="N16" s="471">
        <f t="shared" si="2"/>
        <v>0</v>
      </c>
      <c r="O16" s="471">
        <f t="shared" si="2"/>
        <v>0</v>
      </c>
      <c r="P16" s="471">
        <f t="shared" si="2"/>
        <v>0</v>
      </c>
    </row>
    <row r="17" spans="1:14" ht="9.75" customHeight="1" x14ac:dyDescent="0.25"/>
    <row r="18" spans="1:14" x14ac:dyDescent="0.25">
      <c r="A18" s="461" t="s">
        <v>5528</v>
      </c>
      <c r="B18" s="216" t="s">
        <v>5527</v>
      </c>
    </row>
    <row r="19" spans="1:14" x14ac:dyDescent="0.25">
      <c r="B19" s="461" t="s">
        <v>5526</v>
      </c>
      <c r="K19" s="460" t="s">
        <v>5525</v>
      </c>
      <c r="L19" s="537"/>
      <c r="M19" s="537"/>
      <c r="N19" s="537"/>
    </row>
    <row r="20" spans="1:14" x14ac:dyDescent="0.25">
      <c r="B20" s="461" t="s">
        <v>5524</v>
      </c>
    </row>
    <row r="21" spans="1:14" x14ac:dyDescent="0.25">
      <c r="B21" s="461" t="s">
        <v>5523</v>
      </c>
      <c r="K21" s="460" t="s">
        <v>5522</v>
      </c>
      <c r="L21" s="537"/>
      <c r="M21" s="537"/>
      <c r="N21" s="537"/>
    </row>
    <row r="22" spans="1:14" x14ac:dyDescent="0.25">
      <c r="A22" s="461"/>
    </row>
    <row r="23" spans="1:14" x14ac:dyDescent="0.25">
      <c r="A23" s="461" t="s">
        <v>5521</v>
      </c>
      <c r="B23" s="216" t="s">
        <v>5520</v>
      </c>
      <c r="K23" s="460" t="s">
        <v>5519</v>
      </c>
      <c r="L23" s="649"/>
      <c r="M23" s="649"/>
      <c r="N23" s="649"/>
    </row>
    <row r="24" spans="1:14" x14ac:dyDescent="0.25">
      <c r="A24" s="461" t="s">
        <v>5513</v>
      </c>
      <c r="B24" s="216" t="s">
        <v>5518</v>
      </c>
      <c r="K24" s="460" t="s">
        <v>5517</v>
      </c>
      <c r="L24" s="650"/>
      <c r="M24" s="650"/>
      <c r="N24" s="650"/>
    </row>
    <row r="25" spans="1:14" x14ac:dyDescent="0.25">
      <c r="A25" s="461" t="s">
        <v>5516</v>
      </c>
      <c r="B25" s="216" t="s">
        <v>5515</v>
      </c>
      <c r="K25" s="460" t="s">
        <v>5514</v>
      </c>
      <c r="L25" s="650"/>
      <c r="M25" s="650"/>
      <c r="N25" s="650"/>
    </row>
    <row r="26" spans="1:14" x14ac:dyDescent="0.25">
      <c r="A26" s="461" t="s">
        <v>5513</v>
      </c>
      <c r="B26" s="216" t="s">
        <v>5512</v>
      </c>
      <c r="K26" s="460" t="s">
        <v>5511</v>
      </c>
      <c r="L26" s="650"/>
      <c r="M26" s="650"/>
      <c r="N26" s="650"/>
    </row>
    <row r="27" spans="1:14" x14ac:dyDescent="0.25">
      <c r="A27" s="667" t="s">
        <v>5510</v>
      </c>
      <c r="B27" s="667"/>
      <c r="C27" s="667"/>
      <c r="D27" s="667"/>
      <c r="E27" s="667"/>
      <c r="F27" s="667"/>
      <c r="G27" s="667"/>
      <c r="H27" s="667"/>
      <c r="I27" s="667"/>
      <c r="J27" s="667"/>
    </row>
    <row r="28" spans="1:14" ht="60.75" customHeight="1" x14ac:dyDescent="0.25">
      <c r="A28" s="403" t="s">
        <v>2728</v>
      </c>
      <c r="B28" s="403" t="s">
        <v>1253</v>
      </c>
      <c r="C28" s="403" t="s">
        <v>5509</v>
      </c>
      <c r="D28" s="403" t="s">
        <v>5508</v>
      </c>
      <c r="E28" s="653" t="s">
        <v>5507</v>
      </c>
      <c r="F28" s="653"/>
      <c r="G28" s="653"/>
      <c r="H28" s="653" t="s">
        <v>5506</v>
      </c>
      <c r="I28" s="653"/>
      <c r="J28" s="653"/>
    </row>
    <row r="29" spans="1:14" x14ac:dyDescent="0.25">
      <c r="A29" s="403">
        <v>1</v>
      </c>
      <c r="B29" s="403">
        <v>2</v>
      </c>
      <c r="C29" s="403">
        <v>3</v>
      </c>
      <c r="D29" s="403">
        <v>4</v>
      </c>
      <c r="E29" s="653">
        <v>5</v>
      </c>
      <c r="F29" s="653"/>
      <c r="G29" s="653"/>
      <c r="H29" s="653">
        <v>6</v>
      </c>
      <c r="I29" s="653"/>
      <c r="J29" s="653"/>
    </row>
    <row r="30" spans="1:14" ht="25.5" x14ac:dyDescent="0.25">
      <c r="A30" s="402" t="s">
        <v>5505</v>
      </c>
      <c r="B30" s="379">
        <v>1200</v>
      </c>
      <c r="C30" s="403"/>
      <c r="D30" s="457"/>
      <c r="E30" s="666">
        <v>0</v>
      </c>
      <c r="F30" s="666"/>
      <c r="G30" s="666"/>
      <c r="H30" s="666">
        <v>0</v>
      </c>
      <c r="I30" s="666"/>
      <c r="J30" s="666"/>
    </row>
    <row r="31" spans="1:14" x14ac:dyDescent="0.25">
      <c r="A31" s="458" t="s">
        <v>1155</v>
      </c>
      <c r="B31" s="403"/>
      <c r="C31" s="403"/>
      <c r="D31" s="457"/>
      <c r="E31" s="666">
        <v>0</v>
      </c>
      <c r="F31" s="666"/>
      <c r="G31" s="666"/>
      <c r="H31" s="666">
        <v>0</v>
      </c>
      <c r="I31" s="666"/>
      <c r="J31" s="666"/>
    </row>
    <row r="32" spans="1:14" x14ac:dyDescent="0.25">
      <c r="A32" s="404" t="s">
        <v>5504</v>
      </c>
      <c r="B32" s="403">
        <v>1210</v>
      </c>
      <c r="C32" s="403"/>
      <c r="D32" s="457"/>
      <c r="E32" s="666">
        <v>0</v>
      </c>
      <c r="F32" s="666"/>
      <c r="G32" s="666"/>
      <c r="H32" s="666">
        <v>0</v>
      </c>
      <c r="I32" s="666"/>
      <c r="J32" s="666"/>
    </row>
    <row r="33" spans="1:10" ht="25.5" x14ac:dyDescent="0.25">
      <c r="A33" s="458" t="s">
        <v>5503</v>
      </c>
      <c r="B33" s="403">
        <v>1211</v>
      </c>
      <c r="C33" s="403"/>
      <c r="D33" s="459"/>
      <c r="E33" s="666">
        <v>0</v>
      </c>
      <c r="F33" s="666"/>
      <c r="G33" s="666"/>
      <c r="H33" s="666">
        <v>0</v>
      </c>
      <c r="I33" s="666"/>
      <c r="J33" s="666"/>
    </row>
    <row r="34" spans="1:10" x14ac:dyDescent="0.25">
      <c r="A34" s="458" t="s">
        <v>5502</v>
      </c>
      <c r="B34" s="403">
        <v>1212</v>
      </c>
      <c r="C34" s="403"/>
      <c r="D34" s="457"/>
      <c r="E34" s="666">
        <v>0</v>
      </c>
      <c r="F34" s="666"/>
      <c r="G34" s="666"/>
      <c r="H34" s="666">
        <v>0</v>
      </c>
      <c r="I34" s="666"/>
      <c r="J34" s="666"/>
    </row>
    <row r="35" spans="1:10" x14ac:dyDescent="0.25">
      <c r="A35" s="404" t="s">
        <v>5501</v>
      </c>
      <c r="B35" s="403">
        <v>1213</v>
      </c>
      <c r="C35" s="403"/>
      <c r="D35" s="457"/>
      <c r="E35" s="666">
        <v>0</v>
      </c>
      <c r="F35" s="666"/>
      <c r="G35" s="666"/>
      <c r="H35" s="666">
        <v>0</v>
      </c>
      <c r="I35" s="666"/>
      <c r="J35" s="666"/>
    </row>
    <row r="36" spans="1:10" x14ac:dyDescent="0.25">
      <c r="A36" s="404" t="s">
        <v>5500</v>
      </c>
      <c r="B36" s="403">
        <v>1214</v>
      </c>
      <c r="C36" s="403"/>
      <c r="D36" s="457"/>
      <c r="E36" s="666">
        <v>0</v>
      </c>
      <c r="F36" s="666"/>
      <c r="G36" s="666"/>
      <c r="H36" s="666">
        <v>0</v>
      </c>
      <c r="I36" s="666"/>
      <c r="J36" s="666"/>
    </row>
    <row r="37" spans="1:10" x14ac:dyDescent="0.25">
      <c r="A37" s="404" t="s">
        <v>5499</v>
      </c>
      <c r="B37" s="403">
        <v>1215</v>
      </c>
      <c r="C37" s="403"/>
      <c r="D37" s="457"/>
      <c r="E37" s="666">
        <v>0</v>
      </c>
      <c r="F37" s="666"/>
      <c r="G37" s="666"/>
      <c r="H37" s="666">
        <v>0</v>
      </c>
      <c r="I37" s="666"/>
      <c r="J37" s="666"/>
    </row>
    <row r="38" spans="1:10" x14ac:dyDescent="0.25">
      <c r="A38" s="404" t="s">
        <v>5498</v>
      </c>
      <c r="B38" s="403">
        <v>1216</v>
      </c>
      <c r="C38" s="403"/>
      <c r="D38" s="457"/>
      <c r="E38" s="666">
        <v>0</v>
      </c>
      <c r="F38" s="666"/>
      <c r="G38" s="666"/>
      <c r="H38" s="666">
        <v>0</v>
      </c>
      <c r="I38" s="666"/>
      <c r="J38" s="666"/>
    </row>
    <row r="39" spans="1:10" x14ac:dyDescent="0.25">
      <c r="A39" s="404" t="s">
        <v>5497</v>
      </c>
      <c r="B39" s="403">
        <v>1217</v>
      </c>
      <c r="C39" s="403"/>
      <c r="D39" s="457"/>
      <c r="E39" s="666">
        <v>0</v>
      </c>
      <c r="F39" s="666"/>
      <c r="G39" s="666"/>
      <c r="H39" s="666">
        <v>0</v>
      </c>
      <c r="I39" s="666"/>
      <c r="J39" s="666"/>
    </row>
    <row r="40" spans="1:10" x14ac:dyDescent="0.25">
      <c r="A40" s="404" t="s">
        <v>5496</v>
      </c>
      <c r="B40" s="403">
        <v>1218</v>
      </c>
      <c r="C40" s="403"/>
      <c r="D40" s="457"/>
      <c r="E40" s="666">
        <v>0</v>
      </c>
      <c r="F40" s="666"/>
      <c r="G40" s="666"/>
      <c r="H40" s="666">
        <v>0</v>
      </c>
      <c r="I40" s="666"/>
      <c r="J40" s="666"/>
    </row>
    <row r="41" spans="1:10" x14ac:dyDescent="0.25">
      <c r="A41" s="404" t="s">
        <v>5495</v>
      </c>
      <c r="B41" s="403">
        <v>1219</v>
      </c>
      <c r="C41" s="403"/>
      <c r="D41" s="457"/>
      <c r="E41" s="666">
        <v>0</v>
      </c>
      <c r="F41" s="666"/>
      <c r="G41" s="666"/>
      <c r="H41" s="666">
        <v>0</v>
      </c>
      <c r="I41" s="666"/>
      <c r="J41" s="666"/>
    </row>
    <row r="42" spans="1:10" ht="25.5" x14ac:dyDescent="0.25">
      <c r="A42" s="402" t="s">
        <v>5494</v>
      </c>
      <c r="B42" s="379">
        <v>1220</v>
      </c>
      <c r="C42" s="403"/>
      <c r="D42" s="457"/>
      <c r="E42" s="666">
        <v>0</v>
      </c>
      <c r="F42" s="666"/>
      <c r="G42" s="666"/>
      <c r="H42" s="666">
        <v>0</v>
      </c>
      <c r="I42" s="666"/>
      <c r="J42" s="666"/>
    </row>
    <row r="43" spans="1:10" x14ac:dyDescent="0.25">
      <c r="A43" s="404" t="s">
        <v>1155</v>
      </c>
      <c r="B43" s="403"/>
      <c r="C43" s="403"/>
      <c r="D43" s="457"/>
      <c r="E43" s="666">
        <v>0</v>
      </c>
      <c r="F43" s="666"/>
      <c r="G43" s="666"/>
      <c r="H43" s="666">
        <v>0</v>
      </c>
      <c r="I43" s="666"/>
      <c r="J43" s="666"/>
    </row>
    <row r="44" spans="1:10" x14ac:dyDescent="0.25">
      <c r="A44" s="404" t="s">
        <v>5493</v>
      </c>
      <c r="B44" s="403">
        <v>1230</v>
      </c>
      <c r="C44" s="403"/>
      <c r="D44" s="457"/>
      <c r="E44" s="666">
        <v>0</v>
      </c>
      <c r="F44" s="666"/>
      <c r="G44" s="666"/>
      <c r="H44" s="666">
        <v>0</v>
      </c>
      <c r="I44" s="666"/>
      <c r="J44" s="666"/>
    </row>
    <row r="45" spans="1:10" ht="25.5" x14ac:dyDescent="0.25">
      <c r="A45" s="458" t="s">
        <v>5492</v>
      </c>
      <c r="B45" s="403">
        <v>1231</v>
      </c>
      <c r="C45" s="404"/>
      <c r="D45" s="459"/>
      <c r="E45" s="666">
        <v>0</v>
      </c>
      <c r="F45" s="666"/>
      <c r="G45" s="666"/>
      <c r="H45" s="666">
        <v>0</v>
      </c>
      <c r="I45" s="666"/>
      <c r="J45" s="666"/>
    </row>
    <row r="46" spans="1:10" x14ac:dyDescent="0.25">
      <c r="A46" s="458" t="s">
        <v>5491</v>
      </c>
      <c r="B46" s="403">
        <v>1232</v>
      </c>
      <c r="C46" s="403"/>
      <c r="D46" s="457"/>
      <c r="E46" s="666">
        <v>0</v>
      </c>
      <c r="F46" s="666"/>
      <c r="G46" s="666"/>
      <c r="H46" s="666">
        <v>0</v>
      </c>
      <c r="I46" s="666"/>
      <c r="J46" s="666"/>
    </row>
    <row r="47" spans="1:10" x14ac:dyDescent="0.25">
      <c r="A47" s="404" t="s">
        <v>5490</v>
      </c>
      <c r="B47" s="403">
        <v>1233</v>
      </c>
      <c r="C47" s="403"/>
      <c r="D47" s="457"/>
      <c r="E47" s="666">
        <v>0</v>
      </c>
      <c r="F47" s="666"/>
      <c r="G47" s="666"/>
      <c r="H47" s="666">
        <v>0</v>
      </c>
      <c r="I47" s="666"/>
      <c r="J47" s="666"/>
    </row>
    <row r="48" spans="1:10" x14ac:dyDescent="0.25">
      <c r="A48" s="404" t="s">
        <v>5489</v>
      </c>
      <c r="B48" s="403">
        <v>1234</v>
      </c>
      <c r="C48" s="403"/>
      <c r="D48" s="457"/>
      <c r="E48" s="666">
        <v>0</v>
      </c>
      <c r="F48" s="666"/>
      <c r="G48" s="666"/>
      <c r="H48" s="666">
        <v>0</v>
      </c>
      <c r="I48" s="666"/>
      <c r="J48" s="666"/>
    </row>
    <row r="49" spans="1:10" x14ac:dyDescent="0.25">
      <c r="A49" s="404" t="s">
        <v>5488</v>
      </c>
      <c r="B49" s="403">
        <v>1235</v>
      </c>
      <c r="C49" s="403"/>
      <c r="D49" s="457"/>
      <c r="E49" s="666">
        <v>0</v>
      </c>
      <c r="F49" s="666"/>
      <c r="G49" s="666"/>
      <c r="H49" s="666">
        <v>0</v>
      </c>
      <c r="I49" s="666"/>
      <c r="J49" s="666"/>
    </row>
    <row r="50" spans="1:10" x14ac:dyDescent="0.25">
      <c r="A50" s="404" t="s">
        <v>5487</v>
      </c>
      <c r="B50" s="403">
        <v>1236</v>
      </c>
      <c r="C50" s="403"/>
      <c r="D50" s="457"/>
      <c r="E50" s="666">
        <v>0</v>
      </c>
      <c r="F50" s="666"/>
      <c r="G50" s="666"/>
      <c r="H50" s="666">
        <v>0</v>
      </c>
      <c r="I50" s="666"/>
      <c r="J50" s="666"/>
    </row>
    <row r="51" spans="1:10" x14ac:dyDescent="0.25">
      <c r="A51" s="404" t="s">
        <v>5486</v>
      </c>
      <c r="B51" s="403">
        <v>1237</v>
      </c>
      <c r="C51" s="403"/>
      <c r="D51" s="457"/>
      <c r="E51" s="666">
        <v>0</v>
      </c>
      <c r="F51" s="666"/>
      <c r="G51" s="666"/>
      <c r="H51" s="666">
        <v>0</v>
      </c>
      <c r="I51" s="666"/>
      <c r="J51" s="666"/>
    </row>
    <row r="52" spans="1:10" x14ac:dyDescent="0.25">
      <c r="A52" s="404" t="s">
        <v>5485</v>
      </c>
      <c r="B52" s="403">
        <v>1238</v>
      </c>
      <c r="C52" s="403"/>
      <c r="D52" s="457"/>
      <c r="E52" s="666">
        <v>0</v>
      </c>
      <c r="F52" s="666"/>
      <c r="G52" s="666"/>
      <c r="H52" s="666">
        <v>0</v>
      </c>
      <c r="I52" s="666"/>
      <c r="J52" s="666"/>
    </row>
    <row r="53" spans="1:10" x14ac:dyDescent="0.25">
      <c r="A53" s="404"/>
      <c r="B53" s="403">
        <v>1239</v>
      </c>
      <c r="C53" s="403"/>
      <c r="D53" s="457"/>
      <c r="E53" s="666">
        <v>0</v>
      </c>
      <c r="F53" s="666"/>
      <c r="G53" s="666"/>
      <c r="H53" s="666">
        <v>0</v>
      </c>
      <c r="I53" s="666"/>
      <c r="J53" s="666"/>
    </row>
    <row r="54" spans="1:10" ht="25.5" x14ac:dyDescent="0.25">
      <c r="A54" s="402" t="s">
        <v>5484</v>
      </c>
      <c r="B54" s="379">
        <v>1240</v>
      </c>
      <c r="C54" s="403"/>
      <c r="D54" s="457"/>
      <c r="E54" s="666">
        <v>0</v>
      </c>
      <c r="F54" s="666"/>
      <c r="G54" s="666"/>
      <c r="H54" s="666">
        <v>0</v>
      </c>
      <c r="I54" s="666"/>
      <c r="J54" s="666"/>
    </row>
  </sheetData>
  <mergeCells count="77">
    <mergeCell ref="H35:J35"/>
    <mergeCell ref="H40:J40"/>
    <mergeCell ref="H53:J53"/>
    <mergeCell ref="H54:J54"/>
    <mergeCell ref="A27:J27"/>
    <mergeCell ref="H47:J47"/>
    <mergeCell ref="H48:J48"/>
    <mergeCell ref="H49:J49"/>
    <mergeCell ref="H50:J50"/>
    <mergeCell ref="H51:J51"/>
    <mergeCell ref="H52:J52"/>
    <mergeCell ref="H41:J41"/>
    <mergeCell ref="H42:J42"/>
    <mergeCell ref="H43:J43"/>
    <mergeCell ref="H44:J44"/>
    <mergeCell ref="H45:J45"/>
    <mergeCell ref="H46:J46"/>
    <mergeCell ref="E51:G51"/>
    <mergeCell ref="E52:G52"/>
    <mergeCell ref="E53:G53"/>
    <mergeCell ref="E54:G54"/>
    <mergeCell ref="E49:G49"/>
    <mergeCell ref="E50:G50"/>
    <mergeCell ref="H28:J28"/>
    <mergeCell ref="H29:J29"/>
    <mergeCell ref="H30:J30"/>
    <mergeCell ref="H31:J31"/>
    <mergeCell ref="H32:J32"/>
    <mergeCell ref="H33:J33"/>
    <mergeCell ref="E45:G45"/>
    <mergeCell ref="E46:G46"/>
    <mergeCell ref="E47:G47"/>
    <mergeCell ref="E48:G48"/>
    <mergeCell ref="E34:G34"/>
    <mergeCell ref="E35:G35"/>
    <mergeCell ref="E36:G36"/>
    <mergeCell ref="H34:J34"/>
    <mergeCell ref="E37:G37"/>
    <mergeCell ref="E38:G38"/>
    <mergeCell ref="E39:G39"/>
    <mergeCell ref="E40:G40"/>
    <mergeCell ref="E41:G41"/>
    <mergeCell ref="E42:G42"/>
    <mergeCell ref="E43:G43"/>
    <mergeCell ref="E44:G44"/>
    <mergeCell ref="H36:J36"/>
    <mergeCell ref="H37:J37"/>
    <mergeCell ref="H38:J38"/>
    <mergeCell ref="H39:J39"/>
    <mergeCell ref="E28:G28"/>
    <mergeCell ref="E29:G29"/>
    <mergeCell ref="E30:G30"/>
    <mergeCell ref="E31:G31"/>
    <mergeCell ref="E32:G32"/>
    <mergeCell ref="E33:G33"/>
    <mergeCell ref="A1:P1"/>
    <mergeCell ref="L19:N19"/>
    <mergeCell ref="L21:N21"/>
    <mergeCell ref="L3:L4"/>
    <mergeCell ref="M3:M4"/>
    <mergeCell ref="F3:G3"/>
    <mergeCell ref="H3:H4"/>
    <mergeCell ref="O3:O4"/>
    <mergeCell ref="A2:A4"/>
    <mergeCell ref="B2:B4"/>
    <mergeCell ref="L24:N24"/>
    <mergeCell ref="L25:N25"/>
    <mergeCell ref="L26:N26"/>
    <mergeCell ref="I3:I4"/>
    <mergeCell ref="J3:K3"/>
    <mergeCell ref="L23:N23"/>
    <mergeCell ref="P3:P4"/>
    <mergeCell ref="N3:N4"/>
    <mergeCell ref="C2:K2"/>
    <mergeCell ref="L2:P2"/>
    <mergeCell ref="C3:D3"/>
    <mergeCell ref="E3:E4"/>
  </mergeCells>
  <pageMargins left="0.16" right="0.16" top="0.45" bottom="0.23" header="0.31496062992125984" footer="0.2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F39" sqref="F39"/>
    </sheetView>
  </sheetViews>
  <sheetFormatPr defaultRowHeight="15" x14ac:dyDescent="0.25"/>
  <cols>
    <col min="1" max="1" width="84.85546875" style="463" customWidth="1"/>
    <col min="2" max="2" width="9.140625" style="463"/>
    <col min="3" max="3" width="12.28515625" style="463" customWidth="1"/>
    <col min="4" max="5" width="12.140625" style="463" customWidth="1"/>
    <col min="6" max="6" width="13.5703125" style="463" customWidth="1"/>
    <col min="7" max="16384" width="9.140625" style="463"/>
  </cols>
  <sheetData>
    <row r="1" spans="1:6" x14ac:dyDescent="0.25">
      <c r="A1" s="668" t="s">
        <v>5590</v>
      </c>
      <c r="B1" s="668"/>
      <c r="C1" s="668"/>
      <c r="D1" s="668"/>
      <c r="E1" s="668"/>
      <c r="F1" s="668"/>
    </row>
    <row r="2" spans="1:6" ht="38.25" x14ac:dyDescent="0.25">
      <c r="A2" s="377" t="s">
        <v>5589</v>
      </c>
      <c r="B2" s="377" t="s">
        <v>1253</v>
      </c>
      <c r="C2" s="379" t="s">
        <v>12</v>
      </c>
      <c r="D2" s="379" t="s">
        <v>5588</v>
      </c>
      <c r="E2" s="379" t="s">
        <v>5402</v>
      </c>
      <c r="F2" s="379" t="s">
        <v>5587</v>
      </c>
    </row>
    <row r="3" spans="1:6" x14ac:dyDescent="0.25">
      <c r="A3" s="377">
        <v>1</v>
      </c>
      <c r="B3" s="377">
        <v>2</v>
      </c>
      <c r="C3" s="377">
        <v>3</v>
      </c>
      <c r="D3" s="377">
        <v>4</v>
      </c>
      <c r="E3" s="377">
        <v>5</v>
      </c>
      <c r="F3" s="377">
        <v>6</v>
      </c>
    </row>
    <row r="4" spans="1:6" x14ac:dyDescent="0.25">
      <c r="A4" s="391" t="s">
        <v>5586</v>
      </c>
      <c r="B4" s="377">
        <v>1310</v>
      </c>
      <c r="C4" s="274">
        <f>SUM(C5:C8)</f>
        <v>0</v>
      </c>
      <c r="D4" s="274">
        <f>SUM(D5:D8)</f>
        <v>0</v>
      </c>
      <c r="E4" s="274">
        <f>SUM(E5:E8)</f>
        <v>0</v>
      </c>
      <c r="F4" s="274">
        <f>C4+D4-E4</f>
        <v>0</v>
      </c>
    </row>
    <row r="5" spans="1:6" x14ac:dyDescent="0.25">
      <c r="A5" s="391" t="s">
        <v>5585</v>
      </c>
      <c r="B5" s="241">
        <v>1311</v>
      </c>
      <c r="C5" s="275">
        <v>0</v>
      </c>
      <c r="D5" s="275">
        <v>0</v>
      </c>
      <c r="E5" s="275">
        <v>0</v>
      </c>
      <c r="F5" s="274">
        <f t="shared" ref="F5:F37" si="0">C5+D5-E5</f>
        <v>0</v>
      </c>
    </row>
    <row r="6" spans="1:6" x14ac:dyDescent="0.25">
      <c r="A6" s="391" t="s">
        <v>5584</v>
      </c>
      <c r="B6" s="241">
        <v>1312</v>
      </c>
      <c r="C6" s="275">
        <v>0</v>
      </c>
      <c r="D6" s="275">
        <v>0</v>
      </c>
      <c r="E6" s="275">
        <v>0</v>
      </c>
      <c r="F6" s="274">
        <f t="shared" si="0"/>
        <v>0</v>
      </c>
    </row>
    <row r="7" spans="1:6" x14ac:dyDescent="0.25">
      <c r="A7" s="391" t="s">
        <v>5583</v>
      </c>
      <c r="B7" s="241">
        <v>1313</v>
      </c>
      <c r="C7" s="275">
        <v>0</v>
      </c>
      <c r="D7" s="275">
        <v>0</v>
      </c>
      <c r="E7" s="275">
        <v>0</v>
      </c>
      <c r="F7" s="274">
        <f t="shared" si="0"/>
        <v>0</v>
      </c>
    </row>
    <row r="8" spans="1:6" x14ac:dyDescent="0.25">
      <c r="A8" s="391" t="s">
        <v>5582</v>
      </c>
      <c r="B8" s="241">
        <v>1314</v>
      </c>
      <c r="C8" s="275">
        <v>0</v>
      </c>
      <c r="D8" s="275">
        <v>0</v>
      </c>
      <c r="E8" s="275">
        <v>0</v>
      </c>
      <c r="F8" s="274">
        <f t="shared" si="0"/>
        <v>0</v>
      </c>
    </row>
    <row r="9" spans="1:6" x14ac:dyDescent="0.25">
      <c r="A9" s="391" t="s">
        <v>5581</v>
      </c>
      <c r="B9" s="377">
        <v>1320</v>
      </c>
      <c r="C9" s="274">
        <f>SUM(C10:C11)</f>
        <v>0</v>
      </c>
      <c r="D9" s="274">
        <f>SUM(D10:D11)</f>
        <v>0</v>
      </c>
      <c r="E9" s="274">
        <f>SUM(E10:E11)</f>
        <v>0</v>
      </c>
      <c r="F9" s="274">
        <f t="shared" si="0"/>
        <v>0</v>
      </c>
    </row>
    <row r="10" spans="1:6" x14ac:dyDescent="0.25">
      <c r="A10" s="391" t="s">
        <v>5580</v>
      </c>
      <c r="B10" s="241">
        <v>1321</v>
      </c>
      <c r="C10" s="275">
        <v>0</v>
      </c>
      <c r="D10" s="275">
        <v>0</v>
      </c>
      <c r="E10" s="275">
        <v>0</v>
      </c>
      <c r="F10" s="274">
        <f t="shared" si="0"/>
        <v>0</v>
      </c>
    </row>
    <row r="11" spans="1:6" x14ac:dyDescent="0.25">
      <c r="A11" s="391" t="s">
        <v>5579</v>
      </c>
      <c r="B11" s="241">
        <v>1322</v>
      </c>
      <c r="C11" s="275">
        <v>0</v>
      </c>
      <c r="D11" s="275">
        <v>0</v>
      </c>
      <c r="E11" s="275">
        <v>0</v>
      </c>
      <c r="F11" s="274">
        <f t="shared" si="0"/>
        <v>0</v>
      </c>
    </row>
    <row r="12" spans="1:6" x14ac:dyDescent="0.25">
      <c r="A12" s="391" t="s">
        <v>5578</v>
      </c>
      <c r="B12" s="377">
        <v>1330</v>
      </c>
      <c r="C12" s="274">
        <f>SUM(C13:C14)</f>
        <v>0</v>
      </c>
      <c r="D12" s="274">
        <f>SUM(D13:D14)</f>
        <v>0</v>
      </c>
      <c r="E12" s="274">
        <f>SUM(E13:E14)</f>
        <v>0</v>
      </c>
      <c r="F12" s="274">
        <f t="shared" si="0"/>
        <v>0</v>
      </c>
    </row>
    <row r="13" spans="1:6" x14ac:dyDescent="0.25">
      <c r="A13" s="391" t="s">
        <v>5577</v>
      </c>
      <c r="B13" s="241">
        <v>1331</v>
      </c>
      <c r="C13" s="275">
        <v>0</v>
      </c>
      <c r="D13" s="275">
        <v>0</v>
      </c>
      <c r="E13" s="275">
        <v>0</v>
      </c>
      <c r="F13" s="274">
        <f t="shared" si="0"/>
        <v>0</v>
      </c>
    </row>
    <row r="14" spans="1:6" x14ac:dyDescent="0.25">
      <c r="A14" s="391" t="s">
        <v>5576</v>
      </c>
      <c r="B14" s="241">
        <v>1332</v>
      </c>
      <c r="C14" s="275">
        <v>0</v>
      </c>
      <c r="D14" s="275">
        <v>0</v>
      </c>
      <c r="E14" s="275">
        <v>0</v>
      </c>
      <c r="F14" s="274">
        <f t="shared" si="0"/>
        <v>0</v>
      </c>
    </row>
    <row r="15" spans="1:6" x14ac:dyDescent="0.25">
      <c r="A15" s="391" t="s">
        <v>5575</v>
      </c>
      <c r="B15" s="377">
        <v>1340</v>
      </c>
      <c r="C15" s="274">
        <f>SUM(C16:C17)</f>
        <v>0</v>
      </c>
      <c r="D15" s="274">
        <f>SUM(D16:D17)</f>
        <v>0</v>
      </c>
      <c r="E15" s="274">
        <f>SUM(E16:E17)</f>
        <v>0</v>
      </c>
      <c r="F15" s="274">
        <f t="shared" si="0"/>
        <v>0</v>
      </c>
    </row>
    <row r="16" spans="1:6" x14ac:dyDescent="0.25">
      <c r="A16" s="391" t="s">
        <v>5574</v>
      </c>
      <c r="B16" s="241">
        <v>1341</v>
      </c>
      <c r="C16" s="275">
        <v>0</v>
      </c>
      <c r="D16" s="275">
        <v>0</v>
      </c>
      <c r="E16" s="275">
        <v>0</v>
      </c>
      <c r="F16" s="274">
        <f t="shared" si="0"/>
        <v>0</v>
      </c>
    </row>
    <row r="17" spans="1:6" x14ac:dyDescent="0.25">
      <c r="A17" s="446" t="s">
        <v>5573</v>
      </c>
      <c r="B17" s="241">
        <v>1342</v>
      </c>
      <c r="C17" s="275">
        <v>0</v>
      </c>
      <c r="D17" s="275">
        <v>0</v>
      </c>
      <c r="E17" s="275">
        <v>0</v>
      </c>
      <c r="F17" s="274">
        <f t="shared" si="0"/>
        <v>0</v>
      </c>
    </row>
    <row r="18" spans="1:6" x14ac:dyDescent="0.25">
      <c r="A18" s="391" t="s">
        <v>5572</v>
      </c>
      <c r="B18" s="377">
        <v>1350</v>
      </c>
      <c r="C18" s="274">
        <f>SUM(C19:C22)</f>
        <v>0</v>
      </c>
      <c r="D18" s="274">
        <f>SUM(D19:D22)</f>
        <v>0</v>
      </c>
      <c r="E18" s="274">
        <f>SUM(E19:E22)</f>
        <v>0</v>
      </c>
      <c r="F18" s="274">
        <f t="shared" si="0"/>
        <v>0</v>
      </c>
    </row>
    <row r="19" spans="1:6" x14ac:dyDescent="0.25">
      <c r="A19" s="391" t="s">
        <v>5571</v>
      </c>
      <c r="B19" s="241">
        <v>1351</v>
      </c>
      <c r="C19" s="275">
        <v>0</v>
      </c>
      <c r="D19" s="275">
        <v>0</v>
      </c>
      <c r="E19" s="275">
        <v>0</v>
      </c>
      <c r="F19" s="274">
        <f t="shared" si="0"/>
        <v>0</v>
      </c>
    </row>
    <row r="20" spans="1:6" x14ac:dyDescent="0.25">
      <c r="A20" s="446" t="s">
        <v>5570</v>
      </c>
      <c r="B20" s="241">
        <v>1352</v>
      </c>
      <c r="C20" s="275">
        <v>0</v>
      </c>
      <c r="D20" s="275">
        <v>0</v>
      </c>
      <c r="E20" s="275">
        <v>0</v>
      </c>
      <c r="F20" s="274">
        <f t="shared" si="0"/>
        <v>0</v>
      </c>
    </row>
    <row r="21" spans="1:6" x14ac:dyDescent="0.25">
      <c r="A21" s="391" t="s">
        <v>5569</v>
      </c>
      <c r="B21" s="241">
        <v>1353</v>
      </c>
      <c r="C21" s="275">
        <v>0</v>
      </c>
      <c r="D21" s="275">
        <v>0</v>
      </c>
      <c r="E21" s="275">
        <v>0</v>
      </c>
      <c r="F21" s="274">
        <f t="shared" si="0"/>
        <v>0</v>
      </c>
    </row>
    <row r="22" spans="1:6" x14ac:dyDescent="0.25">
      <c r="A22" s="391" t="s">
        <v>5568</v>
      </c>
      <c r="B22" s="241">
        <v>1354</v>
      </c>
      <c r="C22" s="275">
        <v>0</v>
      </c>
      <c r="D22" s="275">
        <v>0</v>
      </c>
      <c r="E22" s="275">
        <v>0</v>
      </c>
      <c r="F22" s="274">
        <f t="shared" si="0"/>
        <v>0</v>
      </c>
    </row>
    <row r="23" spans="1:6" x14ac:dyDescent="0.25">
      <c r="A23" s="391" t="s">
        <v>5567</v>
      </c>
      <c r="B23" s="377">
        <v>1360</v>
      </c>
      <c r="C23" s="275">
        <f>SUM(C24:C25)</f>
        <v>0</v>
      </c>
      <c r="D23" s="275">
        <f>SUM(D24:D25)</f>
        <v>0</v>
      </c>
      <c r="E23" s="275">
        <f>SUM(E24:E25)</f>
        <v>0</v>
      </c>
      <c r="F23" s="274">
        <f t="shared" si="0"/>
        <v>0</v>
      </c>
    </row>
    <row r="24" spans="1:6" x14ac:dyDescent="0.25">
      <c r="A24" s="391" t="s">
        <v>5566</v>
      </c>
      <c r="B24" s="241">
        <v>1361</v>
      </c>
      <c r="C24" s="275">
        <v>0</v>
      </c>
      <c r="D24" s="275">
        <v>0</v>
      </c>
      <c r="E24" s="275">
        <v>0</v>
      </c>
      <c r="F24" s="274">
        <f t="shared" si="0"/>
        <v>0</v>
      </c>
    </row>
    <row r="25" spans="1:6" x14ac:dyDescent="0.25">
      <c r="A25" s="391" t="s">
        <v>5565</v>
      </c>
      <c r="B25" s="241">
        <v>1362</v>
      </c>
      <c r="C25" s="275">
        <v>0</v>
      </c>
      <c r="D25" s="275">
        <v>0</v>
      </c>
      <c r="E25" s="275">
        <v>0</v>
      </c>
      <c r="F25" s="274">
        <f t="shared" si="0"/>
        <v>0</v>
      </c>
    </row>
    <row r="26" spans="1:6" x14ac:dyDescent="0.25">
      <c r="A26" s="391" t="s">
        <v>5564</v>
      </c>
      <c r="B26" s="377">
        <v>1370</v>
      </c>
      <c r="C26" s="274">
        <f>SUM(C27:C30)</f>
        <v>0</v>
      </c>
      <c r="D26" s="274">
        <f>SUM(D27:D30)</f>
        <v>0</v>
      </c>
      <c r="E26" s="274">
        <f>SUM(E27:E30)</f>
        <v>0</v>
      </c>
      <c r="F26" s="274">
        <f t="shared" si="0"/>
        <v>0</v>
      </c>
    </row>
    <row r="27" spans="1:6" x14ac:dyDescent="0.25">
      <c r="A27" s="391" t="s">
        <v>5563</v>
      </c>
      <c r="B27" s="241">
        <v>1371</v>
      </c>
      <c r="C27" s="275">
        <v>0</v>
      </c>
      <c r="D27" s="275">
        <v>0</v>
      </c>
      <c r="E27" s="275">
        <v>0</v>
      </c>
      <c r="F27" s="274">
        <f t="shared" si="0"/>
        <v>0</v>
      </c>
    </row>
    <row r="28" spans="1:6" x14ac:dyDescent="0.25">
      <c r="A28" s="391" t="s">
        <v>5562</v>
      </c>
      <c r="B28" s="241">
        <v>1372</v>
      </c>
      <c r="C28" s="275">
        <v>0</v>
      </c>
      <c r="D28" s="275">
        <v>0</v>
      </c>
      <c r="E28" s="275">
        <v>0</v>
      </c>
      <c r="F28" s="274">
        <f t="shared" si="0"/>
        <v>0</v>
      </c>
    </row>
    <row r="29" spans="1:6" ht="15" customHeight="1" x14ac:dyDescent="0.25">
      <c r="A29" s="391" t="s">
        <v>5561</v>
      </c>
      <c r="B29" s="241">
        <v>1373</v>
      </c>
      <c r="C29" s="275">
        <v>0</v>
      </c>
      <c r="D29" s="275">
        <v>0</v>
      </c>
      <c r="E29" s="275">
        <v>0</v>
      </c>
      <c r="F29" s="274">
        <f t="shared" si="0"/>
        <v>0</v>
      </c>
    </row>
    <row r="30" spans="1:6" x14ac:dyDescent="0.25">
      <c r="A30" s="391" t="s">
        <v>5560</v>
      </c>
      <c r="B30" s="241">
        <v>1374</v>
      </c>
      <c r="C30" s="275">
        <v>0</v>
      </c>
      <c r="D30" s="275">
        <v>0</v>
      </c>
      <c r="E30" s="275">
        <v>0</v>
      </c>
      <c r="F30" s="274">
        <f t="shared" si="0"/>
        <v>0</v>
      </c>
    </row>
    <row r="31" spans="1:6" x14ac:dyDescent="0.25">
      <c r="A31" s="391" t="s">
        <v>5559</v>
      </c>
      <c r="B31" s="377">
        <v>1380</v>
      </c>
      <c r="C31" s="274">
        <f>SUM(C32:C33)</f>
        <v>33504</v>
      </c>
      <c r="D31" s="274">
        <f>SUM(D32:D33)</f>
        <v>293107</v>
      </c>
      <c r="E31" s="274">
        <f>SUM(E32:E33)</f>
        <v>300273</v>
      </c>
      <c r="F31" s="274">
        <f t="shared" si="0"/>
        <v>26338</v>
      </c>
    </row>
    <row r="32" spans="1:6" x14ac:dyDescent="0.25">
      <c r="A32" s="391" t="s">
        <v>5558</v>
      </c>
      <c r="B32" s="241">
        <v>1381</v>
      </c>
      <c r="C32" s="275">
        <v>33504</v>
      </c>
      <c r="D32" s="275">
        <v>293107</v>
      </c>
      <c r="E32" s="275">
        <v>300273</v>
      </c>
      <c r="F32" s="274">
        <f t="shared" si="0"/>
        <v>26338</v>
      </c>
    </row>
    <row r="33" spans="1:6" x14ac:dyDescent="0.25">
      <c r="A33" s="391" t="s">
        <v>5557</v>
      </c>
      <c r="B33" s="241">
        <v>1382</v>
      </c>
      <c r="C33" s="275">
        <v>0</v>
      </c>
      <c r="D33" s="275">
        <v>0</v>
      </c>
      <c r="E33" s="275">
        <v>0</v>
      </c>
      <c r="F33" s="274">
        <f t="shared" si="0"/>
        <v>0</v>
      </c>
    </row>
    <row r="34" spans="1:6" x14ac:dyDescent="0.25">
      <c r="A34" s="391" t="s">
        <v>5556</v>
      </c>
      <c r="B34" s="377">
        <v>1390</v>
      </c>
      <c r="C34" s="274">
        <f>SUM(C35:C36)</f>
        <v>0</v>
      </c>
      <c r="D34" s="274">
        <f>SUM(D35:D36)</f>
        <v>0</v>
      </c>
      <c r="E34" s="274">
        <f>SUM(E35:E36)</f>
        <v>0</v>
      </c>
      <c r="F34" s="274">
        <f t="shared" si="0"/>
        <v>0</v>
      </c>
    </row>
    <row r="35" spans="1:6" ht="30" x14ac:dyDescent="0.25">
      <c r="A35" s="391" t="s">
        <v>5555</v>
      </c>
      <c r="B35" s="241">
        <v>1391</v>
      </c>
      <c r="C35" s="275">
        <v>0</v>
      </c>
      <c r="D35" s="275">
        <v>0</v>
      </c>
      <c r="E35" s="275">
        <v>0</v>
      </c>
      <c r="F35" s="274">
        <f t="shared" si="0"/>
        <v>0</v>
      </c>
    </row>
    <row r="36" spans="1:6" x14ac:dyDescent="0.25">
      <c r="A36" s="391" t="s">
        <v>5554</v>
      </c>
      <c r="B36" s="241">
        <v>1392</v>
      </c>
      <c r="C36" s="275">
        <v>0</v>
      </c>
      <c r="D36" s="275">
        <v>0</v>
      </c>
      <c r="E36" s="275">
        <v>0</v>
      </c>
      <c r="F36" s="274">
        <f t="shared" si="0"/>
        <v>0</v>
      </c>
    </row>
    <row r="37" spans="1:6" x14ac:dyDescent="0.25">
      <c r="A37" s="422" t="s">
        <v>5553</v>
      </c>
      <c r="B37" s="377">
        <v>1400</v>
      </c>
      <c r="C37" s="274">
        <f>C34+C31+C26+C23+C18+C15+C12+C9+C4</f>
        <v>33504</v>
      </c>
      <c r="D37" s="274">
        <f>D34+D31+D26+D23+D18+D15+D12+D9+D4</f>
        <v>293107</v>
      </c>
      <c r="E37" s="274">
        <f>E34+E31+E26+E23+E18+E15+E12+E9+E4</f>
        <v>300273</v>
      </c>
      <c r="F37" s="274">
        <f t="shared" si="0"/>
        <v>26338</v>
      </c>
    </row>
  </sheetData>
  <mergeCells count="1">
    <mergeCell ref="A1:F1"/>
  </mergeCells>
  <pageMargins left="0.16" right="0.16" top="0.18" bottom="0.16" header="0.16" footer="0.16"/>
  <pageSetup paperSize="9"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pageSetUpPr fitToPage="1"/>
  </sheetPr>
  <dimension ref="A1:N107"/>
  <sheetViews>
    <sheetView zoomScaleNormal="100" workbookViewId="0">
      <selection activeCell="D24" sqref="D24"/>
    </sheetView>
  </sheetViews>
  <sheetFormatPr defaultRowHeight="15" x14ac:dyDescent="0.25"/>
  <cols>
    <col min="1" max="1" width="66" customWidth="1"/>
    <col min="2" max="2" width="5" customWidth="1"/>
    <col min="3" max="3" width="4.42578125" customWidth="1"/>
    <col min="4" max="4" width="11.5703125" customWidth="1"/>
    <col min="5" max="5" width="11.85546875" customWidth="1"/>
    <col min="6" max="6" width="9.85546875" customWidth="1"/>
    <col min="7" max="7" width="12.5703125" customWidth="1"/>
    <col min="8" max="8" width="11.5703125" customWidth="1"/>
    <col min="9" max="9" width="12.28515625" hidden="1" customWidth="1"/>
    <col min="10" max="10" width="12.42578125" customWidth="1"/>
    <col min="14" max="14" width="10.140625" customWidth="1"/>
  </cols>
  <sheetData>
    <row r="1" spans="1:14" s="1" customFormat="1" ht="15" customHeight="1" x14ac:dyDescent="0.25">
      <c r="G1" s="682" t="s">
        <v>5125</v>
      </c>
      <c r="H1" s="682"/>
      <c r="I1" s="682"/>
      <c r="J1" s="682"/>
      <c r="K1" s="14"/>
    </row>
    <row r="2" spans="1:14" s="1" customFormat="1" ht="36.75" customHeight="1" x14ac:dyDescent="0.25">
      <c r="G2" s="682"/>
      <c r="H2" s="682"/>
      <c r="I2" s="682"/>
      <c r="J2" s="682"/>
      <c r="K2" s="14"/>
    </row>
    <row r="3" spans="1:14" s="1" customFormat="1" ht="0.75" customHeight="1" x14ac:dyDescent="0.25">
      <c r="G3" s="682"/>
      <c r="H3" s="682"/>
      <c r="I3" s="682"/>
      <c r="J3" s="682"/>
      <c r="K3" s="14"/>
    </row>
    <row r="4" spans="1:14" s="1" customFormat="1" x14ac:dyDescent="0.25">
      <c r="A4" s="687" t="s">
        <v>3</v>
      </c>
      <c r="B4" s="687"/>
      <c r="C4" s="687"/>
      <c r="D4" s="687"/>
      <c r="E4" s="687"/>
      <c r="F4" s="687"/>
      <c r="G4" s="687"/>
      <c r="H4" s="687"/>
      <c r="I4" s="687"/>
      <c r="J4" s="687"/>
      <c r="K4" s="13"/>
      <c r="L4" s="13"/>
      <c r="M4" s="13"/>
      <c r="N4" s="13"/>
    </row>
    <row r="5" spans="1:14" s="1" customFormat="1" x14ac:dyDescent="0.25">
      <c r="A5" s="689" t="str">
        <f>IF(ЗАПОЛНИТЬ!$F$7=1,CONCATENATE(шапки!A2),CONCATENATE(шапки!A2,шапки!C2))</f>
        <v>про надходження та використання коштів загального фонду (форма      №2д,</v>
      </c>
      <c r="B5" s="689"/>
      <c r="C5" s="689"/>
      <c r="D5" s="689"/>
      <c r="E5" s="689"/>
      <c r="F5" s="689"/>
      <c r="G5" s="42" t="str">
        <f>IF(ЗАПОЛНИТЬ!$F$7=1,шапки!C2,шапки!D2)</f>
        <v xml:space="preserve">      №2м)</v>
      </c>
      <c r="H5" s="41" t="str">
        <f>IF(ЗАПОЛНИТЬ!$F$7=1,шапки!D2,"")</f>
        <v/>
      </c>
      <c r="I5" s="13"/>
      <c r="J5" s="13"/>
      <c r="K5" s="13"/>
      <c r="L5" s="13"/>
      <c r="M5" s="13"/>
      <c r="N5" s="13"/>
    </row>
    <row r="6" spans="1:14" s="1" customFormat="1" x14ac:dyDescent="0.25">
      <c r="A6" s="684" t="str">
        <f>CONCATENATE("за ",ЗАПОЛНИТЬ!$B$17," ",ЗАПОЛНИТЬ!$C$17)</f>
        <v>за  2017 р.</v>
      </c>
      <c r="B6" s="684"/>
      <c r="C6" s="684"/>
      <c r="D6" s="684"/>
      <c r="E6" s="684"/>
      <c r="F6" s="684"/>
      <c r="G6" s="684"/>
      <c r="H6" s="684"/>
      <c r="I6" s="684"/>
      <c r="J6" s="684"/>
    </row>
    <row r="7" spans="1:14" s="2" customFormat="1" ht="9" customHeight="1" x14ac:dyDescent="0.2">
      <c r="J7" s="116" t="s">
        <v>4</v>
      </c>
    </row>
    <row r="8" spans="1:14" s="2" customFormat="1" ht="6.75" hidden="1" customHeight="1" x14ac:dyDescent="0.2">
      <c r="J8" s="82"/>
    </row>
    <row r="9" spans="1:14" s="2" customFormat="1" ht="12" x14ac:dyDescent="0.2">
      <c r="A9" s="29" t="s">
        <v>5</v>
      </c>
      <c r="B9" s="685" t="str">
        <f>ЗАПОЛНИТЬ!B3</f>
        <v>Відділ освіти виконавчого комітету Апостолівської міської ради</v>
      </c>
      <c r="C9" s="685"/>
      <c r="D9" s="685"/>
      <c r="E9" s="685"/>
      <c r="F9" s="685"/>
      <c r="G9" s="685"/>
      <c r="H9" s="31" t="s">
        <v>6</v>
      </c>
      <c r="J9" s="30" t="str">
        <f>ЗАПОЛНИТЬ!B13</f>
        <v>40220031</v>
      </c>
      <c r="K9" s="15"/>
      <c r="L9" s="4"/>
    </row>
    <row r="10" spans="1:14" s="2" customFormat="1" ht="11.25" customHeight="1" x14ac:dyDescent="0.2">
      <c r="A10" s="5" t="s">
        <v>1246</v>
      </c>
      <c r="B10" s="686" t="str">
        <f>ЗАПОЛНИТЬ!B5</f>
        <v>м.Апостолове</v>
      </c>
      <c r="C10" s="686"/>
      <c r="D10" s="686"/>
      <c r="E10" s="686"/>
      <c r="F10" s="686"/>
      <c r="G10" s="686"/>
      <c r="H10" s="2" t="s">
        <v>1247</v>
      </c>
      <c r="J10" s="3">
        <f>ЗАПОЛНИТЬ!B14</f>
        <v>1220310100</v>
      </c>
      <c r="K10" s="15"/>
      <c r="L10" s="5"/>
    </row>
    <row r="11" spans="1:14" s="2" customFormat="1" ht="11.25" customHeight="1" x14ac:dyDescent="0.2">
      <c r="A11" s="87" t="s">
        <v>8</v>
      </c>
      <c r="B11" s="678" t="str">
        <f>ЗАПОЛНИТЬ!D15</f>
        <v>Орган місцевого самоврядування</v>
      </c>
      <c r="C11" s="678"/>
      <c r="D11" s="678"/>
      <c r="E11" s="678"/>
      <c r="F11" s="678"/>
      <c r="G11" s="678"/>
      <c r="H11" s="81" t="s">
        <v>7</v>
      </c>
      <c r="J11" s="3">
        <f>ЗАПОЛНИТЬ!B15</f>
        <v>420</v>
      </c>
      <c r="K11" s="15"/>
      <c r="L11" s="5"/>
    </row>
    <row r="12" spans="1:14" s="2" customFormat="1" ht="12" customHeight="1" x14ac:dyDescent="0.2">
      <c r="A12" s="679" t="s">
        <v>1248</v>
      </c>
      <c r="B12" s="679"/>
      <c r="C12" s="679"/>
      <c r="D12" s="139" t="str">
        <f>ЗАПОЛНИТЬ!H9</f>
        <v>220</v>
      </c>
      <c r="E12" s="680" t="str">
        <f>IF(D12&gt;0,VLOOKUP(D12,'ДовидникКВК(ГОС)'!A:B,2,FALSE),"")</f>
        <v>Міністерство освіти і науки України</v>
      </c>
      <c r="F12" s="680"/>
      <c r="G12" s="680"/>
      <c r="H12" s="680"/>
      <c r="K12" s="16"/>
      <c r="L12" s="4"/>
    </row>
    <row r="13" spans="1:14" s="2" customFormat="1" ht="15.75" x14ac:dyDescent="0.25">
      <c r="A13" s="679" t="s">
        <v>1250</v>
      </c>
      <c r="B13" s="679"/>
      <c r="C13" s="679"/>
      <c r="D13" s="140"/>
      <c r="E13" s="677"/>
      <c r="F13" s="677"/>
      <c r="G13" s="677"/>
      <c r="H13" s="677"/>
      <c r="I13" s="677"/>
      <c r="J13" s="677"/>
      <c r="K13" s="15"/>
      <c r="L13" s="4"/>
    </row>
    <row r="14" spans="1:14" s="2" customFormat="1" ht="11.25" x14ac:dyDescent="0.2">
      <c r="A14" s="690" t="s">
        <v>1940</v>
      </c>
      <c r="B14" s="691"/>
      <c r="C14" s="691"/>
      <c r="D14" s="89" t="str">
        <f>ЗАПОЛНИТЬ!H10</f>
        <v>001</v>
      </c>
      <c r="E14" s="688" t="str">
        <f>ЗАПОЛНИТЬ!I10</f>
        <v>-</v>
      </c>
      <c r="F14" s="688"/>
      <c r="G14" s="688"/>
      <c r="H14" s="688"/>
      <c r="I14" s="688"/>
      <c r="J14" s="688"/>
      <c r="K14" s="17"/>
      <c r="L14" s="6"/>
    </row>
    <row r="15" spans="1:14" s="2" customFormat="1" ht="33.75" customHeight="1" x14ac:dyDescent="0.25">
      <c r="A15" s="690" t="s">
        <v>2755</v>
      </c>
      <c r="B15" s="691"/>
      <c r="C15" s="691"/>
      <c r="D15" s="35"/>
      <c r="E15" s="681"/>
      <c r="F15" s="681"/>
      <c r="G15" s="681"/>
      <c r="H15" s="681"/>
      <c r="I15" s="681"/>
      <c r="J15" s="681"/>
      <c r="K15" s="17"/>
      <c r="L15" s="6"/>
    </row>
    <row r="16" spans="1:14" s="2" customFormat="1" ht="11.25" x14ac:dyDescent="0.2">
      <c r="A16" s="83" t="s">
        <v>5596</v>
      </c>
    </row>
    <row r="17" spans="1:12" s="2" customFormat="1" ht="11.25" x14ac:dyDescent="0.2">
      <c r="A17" s="83" t="s">
        <v>2758</v>
      </c>
    </row>
    <row r="18" spans="1:12" s="2" customFormat="1" ht="3" customHeight="1" thickBot="1" x14ac:dyDescent="0.25">
      <c r="A18" s="672"/>
      <c r="B18" s="672"/>
      <c r="C18" s="672"/>
      <c r="D18" s="672"/>
      <c r="E18" s="672"/>
      <c r="F18" s="672"/>
      <c r="G18" s="672"/>
      <c r="H18" s="672"/>
      <c r="I18" s="672"/>
      <c r="J18" s="672"/>
      <c r="K18" s="672"/>
      <c r="L18" s="672"/>
    </row>
    <row r="19" spans="1:12" s="2" customFormat="1" ht="11.25" customHeight="1" thickTop="1" thickBot="1" x14ac:dyDescent="0.25">
      <c r="A19" s="673" t="s">
        <v>1251</v>
      </c>
      <c r="B19" s="674" t="s">
        <v>13</v>
      </c>
      <c r="C19" s="673" t="s">
        <v>1253</v>
      </c>
      <c r="D19" s="674" t="s">
        <v>11</v>
      </c>
      <c r="E19" s="674" t="s">
        <v>2511</v>
      </c>
      <c r="F19" s="675" t="s">
        <v>12</v>
      </c>
      <c r="G19" s="675" t="s">
        <v>10</v>
      </c>
      <c r="H19" s="675" t="s">
        <v>392</v>
      </c>
      <c r="I19" s="675" t="s">
        <v>393</v>
      </c>
      <c r="J19" s="674" t="s">
        <v>9</v>
      </c>
    </row>
    <row r="20" spans="1:12" s="2" customFormat="1" ht="12.75" thickTop="1" thickBot="1" x14ac:dyDescent="0.25">
      <c r="A20" s="673"/>
      <c r="B20" s="674"/>
      <c r="C20" s="673"/>
      <c r="D20" s="674"/>
      <c r="E20" s="674"/>
      <c r="F20" s="675"/>
      <c r="G20" s="675"/>
      <c r="H20" s="675"/>
      <c r="I20" s="675"/>
      <c r="J20" s="674"/>
    </row>
    <row r="21" spans="1:12" s="2" customFormat="1" ht="12.75" thickTop="1" thickBot="1" x14ac:dyDescent="0.25">
      <c r="A21" s="673"/>
      <c r="B21" s="674"/>
      <c r="C21" s="673"/>
      <c r="D21" s="674"/>
      <c r="E21" s="674"/>
      <c r="F21" s="675"/>
      <c r="G21" s="675"/>
      <c r="H21" s="675"/>
      <c r="I21" s="675"/>
      <c r="J21" s="674"/>
    </row>
    <row r="22" spans="1:12" s="2" customFormat="1" ht="12.75" thickTop="1" thickBot="1" x14ac:dyDescent="0.25">
      <c r="A22" s="295">
        <v>1</v>
      </c>
      <c r="B22" s="295">
        <v>2</v>
      </c>
      <c r="C22" s="295">
        <v>3</v>
      </c>
      <c r="D22" s="295">
        <v>4</v>
      </c>
      <c r="E22" s="295">
        <v>5</v>
      </c>
      <c r="F22" s="295">
        <v>6</v>
      </c>
      <c r="G22" s="295">
        <v>7</v>
      </c>
      <c r="H22" s="295">
        <v>8</v>
      </c>
      <c r="I22" s="295">
        <v>9</v>
      </c>
      <c r="J22" s="295">
        <v>9</v>
      </c>
    </row>
    <row r="23" spans="1:12" s="2" customFormat="1" ht="12.75" thickTop="1" thickBot="1" x14ac:dyDescent="0.25">
      <c r="A23" s="296" t="s">
        <v>2261</v>
      </c>
      <c r="B23" s="296" t="s">
        <v>1255</v>
      </c>
      <c r="C23" s="297" t="s">
        <v>1057</v>
      </c>
      <c r="D23" s="157">
        <f>SUM(Ф.2.1:Ф.2.8!D23)</f>
        <v>59397434.140000001</v>
      </c>
      <c r="E23" s="157">
        <f>SUM(Ф.2.1:Ф.2.8!E23)</f>
        <v>59397434.140000001</v>
      </c>
      <c r="F23" s="157">
        <f>SUM(Ф.2.1:Ф.2.8!F23)</f>
        <v>0</v>
      </c>
      <c r="G23" s="157">
        <f>SUM(Ф.2.1:Ф.2.8!G23)</f>
        <v>58668845.179999992</v>
      </c>
      <c r="H23" s="157">
        <f>SUM(Ф.2.1:Ф.2.8!H23)</f>
        <v>58668845.179999992</v>
      </c>
      <c r="I23" s="157">
        <f>SUM(Ф.2.1:Ф.2.8!I23)</f>
        <v>0</v>
      </c>
      <c r="J23" s="157">
        <f>SUM(Ф.2.1:Ф.2.8!J23)</f>
        <v>0</v>
      </c>
    </row>
    <row r="24" spans="1:12" s="2" customFormat="1" ht="23.25" thickTop="1" thickBot="1" x14ac:dyDescent="0.25">
      <c r="A24" s="177" t="s">
        <v>2262</v>
      </c>
      <c r="B24" s="296">
        <v>2000</v>
      </c>
      <c r="C24" s="297" t="s">
        <v>1058</v>
      </c>
      <c r="D24" s="157">
        <f>SUM(Ф.2.1:Ф.2.8!D24)</f>
        <v>59397434.140000001</v>
      </c>
      <c r="E24" s="157">
        <f>SUM(Ф.2.1:Ф.2.8!E24)</f>
        <v>0</v>
      </c>
      <c r="F24" s="157">
        <f>SUM(Ф.2.1:Ф.2.8!F24)</f>
        <v>0</v>
      </c>
      <c r="G24" s="157">
        <f>SUM(Ф.2.1:Ф.2.8!G24)</f>
        <v>58668845.179999992</v>
      </c>
      <c r="H24" s="157">
        <f>SUM(Ф.2.1:Ф.2.8!H24)</f>
        <v>58668845.179999992</v>
      </c>
      <c r="I24" s="157">
        <f>SUM(Ф.2.1:Ф.2.8!I24)</f>
        <v>0</v>
      </c>
      <c r="J24" s="157">
        <f>SUM(Ф.2.1:Ф.2.8!J24)</f>
        <v>0</v>
      </c>
    </row>
    <row r="25" spans="1:12" s="2" customFormat="1" ht="12.75" thickTop="1" thickBot="1" x14ac:dyDescent="0.25">
      <c r="A25" s="178" t="s">
        <v>2263</v>
      </c>
      <c r="B25" s="296">
        <v>2100</v>
      </c>
      <c r="C25" s="297" t="s">
        <v>1059</v>
      </c>
      <c r="D25" s="157">
        <f>SUM(Ф.2.1:Ф.2.8!D25)</f>
        <v>46234143</v>
      </c>
      <c r="E25" s="157">
        <f>SUM(Ф.2.1:Ф.2.8!E25)</f>
        <v>0</v>
      </c>
      <c r="F25" s="157">
        <f>SUM(Ф.2.1:Ф.2.8!F25)</f>
        <v>0</v>
      </c>
      <c r="G25" s="157">
        <f>SUM(Ф.2.1:Ф.2.8!G25)</f>
        <v>46124870.720000006</v>
      </c>
      <c r="H25" s="157">
        <f>SUM(Ф.2.1:Ф.2.8!H25)</f>
        <v>46124870.720000006</v>
      </c>
      <c r="I25" s="157">
        <f>SUM(Ф.2.1:Ф.2.8!I25)</f>
        <v>0</v>
      </c>
      <c r="J25" s="157">
        <f>SUM(Ф.2.1:Ф.2.8!J25)</f>
        <v>0</v>
      </c>
    </row>
    <row r="26" spans="1:12" s="2" customFormat="1" ht="12.75" thickTop="1" thickBot="1" x14ac:dyDescent="0.25">
      <c r="A26" s="179" t="s">
        <v>2264</v>
      </c>
      <c r="B26" s="298">
        <v>2110</v>
      </c>
      <c r="C26" s="299" t="s">
        <v>1060</v>
      </c>
      <c r="D26" s="157">
        <f>SUM(Ф.2.1:Ф.2.8!D26)</f>
        <v>37765619</v>
      </c>
      <c r="E26" s="157">
        <f>SUM(Ф.2.1:Ф.2.8!E26)</f>
        <v>37765619</v>
      </c>
      <c r="F26" s="157">
        <f>SUM(Ф.2.1:Ф.2.8!F26)</f>
        <v>0</v>
      </c>
      <c r="G26" s="157">
        <f>SUM(Ф.2.1:Ф.2.8!G26)</f>
        <v>37663233.899999999</v>
      </c>
      <c r="H26" s="157">
        <f>SUM(Ф.2.1:Ф.2.8!H26)</f>
        <v>37663233.899999999</v>
      </c>
      <c r="I26" s="157">
        <f>SUM(Ф.2.1:Ф.2.8!I26)</f>
        <v>0</v>
      </c>
      <c r="J26" s="157">
        <f>SUM(Ф.2.1:Ф.2.8!J26)</f>
        <v>0</v>
      </c>
    </row>
    <row r="27" spans="1:12" s="2" customFormat="1" ht="12.75" thickTop="1" thickBot="1" x14ac:dyDescent="0.25">
      <c r="A27" s="300" t="s">
        <v>1257</v>
      </c>
      <c r="B27" s="301">
        <v>2111</v>
      </c>
      <c r="C27" s="302" t="s">
        <v>1061</v>
      </c>
      <c r="D27" s="157">
        <f>SUM(Ф.2.1:Ф.2.8!D27)</f>
        <v>37765619</v>
      </c>
      <c r="E27" s="157">
        <f>SUM(Ф.2.1:Ф.2.8!E27)</f>
        <v>0</v>
      </c>
      <c r="F27" s="157">
        <f>SUM(Ф.2.1:Ф.2.8!F27)</f>
        <v>0</v>
      </c>
      <c r="G27" s="157">
        <f>SUM(Ф.2.1:Ф.2.8!G27)</f>
        <v>37663233.899999999</v>
      </c>
      <c r="H27" s="157">
        <f>SUM(Ф.2.1:Ф.2.8!H27)</f>
        <v>37663233.899999999</v>
      </c>
      <c r="I27" s="157">
        <f>SUM(Ф.2.1:Ф.2.8!I27)</f>
        <v>0</v>
      </c>
      <c r="J27" s="157">
        <f>SUM(Ф.2.1:Ф.2.8!J27)</f>
        <v>0</v>
      </c>
    </row>
    <row r="28" spans="1:12" s="2" customFormat="1" ht="12.75" thickTop="1" thickBot="1" x14ac:dyDescent="0.25">
      <c r="A28" s="300" t="s">
        <v>2265</v>
      </c>
      <c r="B28" s="301">
        <v>2112</v>
      </c>
      <c r="C28" s="302" t="s">
        <v>1062</v>
      </c>
      <c r="D28" s="157">
        <f>SUM(Ф.2.1:Ф.2.8!D28)</f>
        <v>0</v>
      </c>
      <c r="E28" s="157">
        <f>SUM(Ф.2.1:Ф.2.8!E28)</f>
        <v>0</v>
      </c>
      <c r="F28" s="157">
        <f>SUM(Ф.2.1:Ф.2.8!F28)</f>
        <v>0</v>
      </c>
      <c r="G28" s="157">
        <f>SUM(Ф.2.1:Ф.2.8!G28)</f>
        <v>0</v>
      </c>
      <c r="H28" s="157">
        <f>SUM(Ф.2.1:Ф.2.8!H28)</f>
        <v>0</v>
      </c>
      <c r="I28" s="157">
        <f>SUM(Ф.2.1:Ф.2.8!I28)</f>
        <v>0</v>
      </c>
      <c r="J28" s="157">
        <f>SUM(Ф.2.1:Ф.2.8!J28)</f>
        <v>0</v>
      </c>
    </row>
    <row r="29" spans="1:12" s="2" customFormat="1" ht="12.75" thickTop="1" thickBot="1" x14ac:dyDescent="0.25">
      <c r="A29" s="180" t="s">
        <v>2266</v>
      </c>
      <c r="B29" s="298">
        <v>2120</v>
      </c>
      <c r="C29" s="299" t="s">
        <v>1063</v>
      </c>
      <c r="D29" s="157">
        <f>SUM(Ф.2.1:Ф.2.8!D29)</f>
        <v>8468524</v>
      </c>
      <c r="E29" s="157">
        <f>SUM(Ф.2.1:Ф.2.8!E29)</f>
        <v>8468524</v>
      </c>
      <c r="F29" s="157">
        <f>SUM(Ф.2.1:Ф.2.8!F29)</f>
        <v>0</v>
      </c>
      <c r="G29" s="157">
        <f>SUM(Ф.2.1:Ф.2.8!G29)</f>
        <v>8461636.8200000003</v>
      </c>
      <c r="H29" s="157">
        <f>SUM(Ф.2.1:Ф.2.8!H29)</f>
        <v>8461636.8200000003</v>
      </c>
      <c r="I29" s="157">
        <f>SUM(Ф.2.1:Ф.2.8!I29)</f>
        <v>0</v>
      </c>
      <c r="J29" s="157">
        <f>SUM(Ф.2.1:Ф.2.8!J29)</f>
        <v>0</v>
      </c>
    </row>
    <row r="30" spans="1:12" s="2" customFormat="1" ht="11.25" customHeight="1" thickTop="1" thickBot="1" x14ac:dyDescent="0.25">
      <c r="A30" s="303" t="s">
        <v>2267</v>
      </c>
      <c r="B30" s="296">
        <v>2200</v>
      </c>
      <c r="C30" s="297" t="s">
        <v>1064</v>
      </c>
      <c r="D30" s="157">
        <f>SUM(Ф.2.1:Ф.2.8!D30)</f>
        <v>12830291.140000001</v>
      </c>
      <c r="E30" s="157">
        <f>SUM(Ф.2.1:Ф.2.8!E30)</f>
        <v>0</v>
      </c>
      <c r="F30" s="157">
        <f>SUM(Ф.2.1:Ф.2.8!F30)</f>
        <v>0</v>
      </c>
      <c r="G30" s="157">
        <f>SUM(Ф.2.1:Ф.2.8!G30)</f>
        <v>12211578.769999996</v>
      </c>
      <c r="H30" s="157">
        <f>SUM(Ф.2.1:Ф.2.8!H30)</f>
        <v>12211578.769999996</v>
      </c>
      <c r="I30" s="157">
        <f>SUM(Ф.2.1:Ф.2.8!I30)</f>
        <v>0</v>
      </c>
      <c r="J30" s="157">
        <f>SUM(Ф.2.1:Ф.2.8!J30)</f>
        <v>0</v>
      </c>
    </row>
    <row r="31" spans="1:12" s="2" customFormat="1" ht="12" customHeight="1" thickTop="1" thickBot="1" x14ac:dyDescent="0.25">
      <c r="A31" s="304" t="s">
        <v>2268</v>
      </c>
      <c r="B31" s="298">
        <v>2210</v>
      </c>
      <c r="C31" s="299" t="s">
        <v>1065</v>
      </c>
      <c r="D31" s="157">
        <f>SUM(Ф.2.1:Ф.2.8!D31)</f>
        <v>1429026</v>
      </c>
      <c r="E31" s="157">
        <f>SUM(Ф.2.1:Ф.2.8!E31)</f>
        <v>0</v>
      </c>
      <c r="F31" s="157">
        <f>SUM(Ф.2.1:Ф.2.8!F31)</f>
        <v>0</v>
      </c>
      <c r="G31" s="157">
        <f>SUM(Ф.2.1:Ф.2.8!G31)</f>
        <v>1176851.82</v>
      </c>
      <c r="H31" s="157">
        <f>SUM(Ф.2.1:Ф.2.8!H31)</f>
        <v>1176851.82</v>
      </c>
      <c r="I31" s="157">
        <f>SUM(Ф.2.1:Ф.2.8!I31)</f>
        <v>0</v>
      </c>
      <c r="J31" s="157">
        <f>SUM(Ф.2.1:Ф.2.8!J31)</f>
        <v>0</v>
      </c>
    </row>
    <row r="32" spans="1:12" s="2" customFormat="1" ht="12.75" thickTop="1" thickBot="1" x14ac:dyDescent="0.25">
      <c r="A32" s="304" t="s">
        <v>2269</v>
      </c>
      <c r="B32" s="298">
        <v>2220</v>
      </c>
      <c r="C32" s="298">
        <v>100</v>
      </c>
      <c r="D32" s="157">
        <f>SUM(Ф.2.1:Ф.2.8!D32)</f>
        <v>0</v>
      </c>
      <c r="E32" s="157">
        <f>SUM(Ф.2.1:Ф.2.8!E32)</f>
        <v>0</v>
      </c>
      <c r="F32" s="157">
        <f>SUM(Ф.2.1:Ф.2.8!F32)</f>
        <v>0</v>
      </c>
      <c r="G32" s="157">
        <f>SUM(Ф.2.1:Ф.2.8!G32)</f>
        <v>0</v>
      </c>
      <c r="H32" s="157">
        <f>SUM(Ф.2.1:Ф.2.8!H32)</f>
        <v>0</v>
      </c>
      <c r="I32" s="157">
        <f>SUM(Ф.2.1:Ф.2.8!I32)</f>
        <v>0</v>
      </c>
      <c r="J32" s="157">
        <f>SUM(Ф.2.1:Ф.2.8!J32)</f>
        <v>0</v>
      </c>
    </row>
    <row r="33" spans="1:10" s="2" customFormat="1" ht="12.75" thickTop="1" thickBot="1" x14ac:dyDescent="0.25">
      <c r="A33" s="304" t="s">
        <v>2270</v>
      </c>
      <c r="B33" s="298">
        <v>2230</v>
      </c>
      <c r="C33" s="298">
        <v>110</v>
      </c>
      <c r="D33" s="157">
        <f>SUM(Ф.2.1:Ф.2.8!D33)</f>
        <v>1917482</v>
      </c>
      <c r="E33" s="157">
        <f>SUM(Ф.2.1:Ф.2.8!E33)</f>
        <v>1917482</v>
      </c>
      <c r="F33" s="157">
        <f>SUM(Ф.2.1:Ф.2.8!F33)</f>
        <v>0</v>
      </c>
      <c r="G33" s="157">
        <f>SUM(Ф.2.1:Ф.2.8!G33)</f>
        <v>1806093.75</v>
      </c>
      <c r="H33" s="157">
        <f>SUM(Ф.2.1:Ф.2.8!H33)</f>
        <v>1806093.75</v>
      </c>
      <c r="I33" s="157">
        <f>SUM(Ф.2.1:Ф.2.8!I33)</f>
        <v>0</v>
      </c>
      <c r="J33" s="157">
        <f>SUM(Ф.2.1:Ф.2.8!J33)</f>
        <v>0</v>
      </c>
    </row>
    <row r="34" spans="1:10" s="2" customFormat="1" ht="12.75" thickTop="1" thickBot="1" x14ac:dyDescent="0.25">
      <c r="A34" s="179" t="s">
        <v>2271</v>
      </c>
      <c r="B34" s="298">
        <v>2240</v>
      </c>
      <c r="C34" s="298">
        <v>120</v>
      </c>
      <c r="D34" s="157">
        <f>SUM(Ф.2.1:Ф.2.8!D34)</f>
        <v>1840041</v>
      </c>
      <c r="E34" s="157">
        <f>SUM(Ф.2.1:Ф.2.8!E34)</f>
        <v>0</v>
      </c>
      <c r="F34" s="157">
        <f>SUM(Ф.2.1:Ф.2.8!F34)</f>
        <v>0</v>
      </c>
      <c r="G34" s="157">
        <f>SUM(Ф.2.1:Ф.2.8!G34)</f>
        <v>1839632.4600000002</v>
      </c>
      <c r="H34" s="157">
        <f>SUM(Ф.2.1:Ф.2.8!H34)</f>
        <v>1839632.4600000002</v>
      </c>
      <c r="I34" s="157">
        <f>SUM(Ф.2.1:Ф.2.8!I34)</f>
        <v>0</v>
      </c>
      <c r="J34" s="157">
        <f>SUM(Ф.2.1:Ф.2.8!J34)</f>
        <v>0</v>
      </c>
    </row>
    <row r="35" spans="1:10" s="2" customFormat="1" ht="12.75" thickTop="1" thickBot="1" x14ac:dyDescent="0.25">
      <c r="A35" s="179" t="s">
        <v>1258</v>
      </c>
      <c r="B35" s="298">
        <v>2250</v>
      </c>
      <c r="C35" s="298">
        <v>130</v>
      </c>
      <c r="D35" s="157">
        <f>SUM(Ф.2.1:Ф.2.8!D35)</f>
        <v>82128</v>
      </c>
      <c r="E35" s="157">
        <f>SUM(Ф.2.1:Ф.2.8!E35)</f>
        <v>0</v>
      </c>
      <c r="F35" s="157">
        <f>SUM(Ф.2.1:Ф.2.8!F35)</f>
        <v>0</v>
      </c>
      <c r="G35" s="157">
        <f>SUM(Ф.2.1:Ф.2.8!G35)</f>
        <v>81716.5</v>
      </c>
      <c r="H35" s="157">
        <f>SUM(Ф.2.1:Ф.2.8!H35)</f>
        <v>81716.5</v>
      </c>
      <c r="I35" s="157">
        <f>SUM(Ф.2.1:Ф.2.8!I35)</f>
        <v>0</v>
      </c>
      <c r="J35" s="157">
        <f>SUM(Ф.2.1:Ф.2.8!J35)</f>
        <v>0</v>
      </c>
    </row>
    <row r="36" spans="1:10" s="2" customFormat="1" ht="12.75" thickTop="1" thickBot="1" x14ac:dyDescent="0.25">
      <c r="A36" s="305" t="s">
        <v>2272</v>
      </c>
      <c r="B36" s="298">
        <v>2260</v>
      </c>
      <c r="C36" s="298">
        <v>140</v>
      </c>
      <c r="D36" s="157">
        <f>SUM(Ф.2.1:Ф.2.8!D36)</f>
        <v>0</v>
      </c>
      <c r="E36" s="157">
        <f>SUM(Ф.2.1:Ф.2.8!E36)</f>
        <v>0</v>
      </c>
      <c r="F36" s="157">
        <f>SUM(Ф.2.1:Ф.2.8!F36)</f>
        <v>0</v>
      </c>
      <c r="G36" s="157">
        <f>SUM(Ф.2.1:Ф.2.8!G36)</f>
        <v>0</v>
      </c>
      <c r="H36" s="157">
        <f>SUM(Ф.2.1:Ф.2.8!H36)</f>
        <v>0</v>
      </c>
      <c r="I36" s="157">
        <f>SUM(Ф.2.1:Ф.2.8!I36)</f>
        <v>0</v>
      </c>
      <c r="J36" s="157">
        <f>SUM(Ф.2.1:Ф.2.8!J36)</f>
        <v>0</v>
      </c>
    </row>
    <row r="37" spans="1:10" s="2" customFormat="1" ht="12.75" thickTop="1" thickBot="1" x14ac:dyDescent="0.25">
      <c r="A37" s="180" t="s">
        <v>1259</v>
      </c>
      <c r="B37" s="298">
        <v>2270</v>
      </c>
      <c r="C37" s="298">
        <v>150</v>
      </c>
      <c r="D37" s="157">
        <f>SUM(Ф.2.1:Ф.2.8!D37)</f>
        <v>7460411.1399999997</v>
      </c>
      <c r="E37" s="157">
        <f>SUM(Ф.2.1:Ф.2.8!E37)</f>
        <v>7460411.1399999997</v>
      </c>
      <c r="F37" s="157">
        <f>SUM(Ф.2.1:Ф.2.8!F37)</f>
        <v>0</v>
      </c>
      <c r="G37" s="157">
        <f>SUM(Ф.2.1:Ф.2.8!G37)</f>
        <v>7206082.04</v>
      </c>
      <c r="H37" s="157">
        <f>SUM(Ф.2.1:Ф.2.8!H37)</f>
        <v>7206082.04</v>
      </c>
      <c r="I37" s="157">
        <f>SUM(Ф.2.1:Ф.2.8!I37)</f>
        <v>0</v>
      </c>
      <c r="J37" s="157">
        <f>SUM(Ф.2.1:Ф.2.8!J37)</f>
        <v>0</v>
      </c>
    </row>
    <row r="38" spans="1:10" s="2" customFormat="1" ht="12.75" thickTop="1" thickBot="1" x14ac:dyDescent="0.25">
      <c r="A38" s="300" t="s">
        <v>1260</v>
      </c>
      <c r="B38" s="301">
        <v>2271</v>
      </c>
      <c r="C38" s="301">
        <v>160</v>
      </c>
      <c r="D38" s="157">
        <f>SUM(Ф.2.1:Ф.2.8!D38)</f>
        <v>0</v>
      </c>
      <c r="E38" s="157">
        <f>SUM(Ф.2.1:Ф.2.8!E38)</f>
        <v>0</v>
      </c>
      <c r="F38" s="157">
        <f>SUM(Ф.2.1:Ф.2.8!F38)</f>
        <v>0</v>
      </c>
      <c r="G38" s="157">
        <f>SUM(Ф.2.1:Ф.2.8!G38)</f>
        <v>0</v>
      </c>
      <c r="H38" s="157">
        <f>SUM(Ф.2.1:Ф.2.8!H38)</f>
        <v>0</v>
      </c>
      <c r="I38" s="157">
        <f>SUM(Ф.2.1:Ф.2.8!I38)</f>
        <v>0</v>
      </c>
      <c r="J38" s="157">
        <f>SUM(Ф.2.1:Ф.2.8!J38)</f>
        <v>0</v>
      </c>
    </row>
    <row r="39" spans="1:10" s="2" customFormat="1" ht="12.75" thickTop="1" thickBot="1" x14ac:dyDescent="0.25">
      <c r="A39" s="300" t="s">
        <v>2273</v>
      </c>
      <c r="B39" s="301">
        <v>2272</v>
      </c>
      <c r="C39" s="301">
        <v>170</v>
      </c>
      <c r="D39" s="157">
        <f>SUM(Ф.2.1:Ф.2.8!D39)</f>
        <v>113959</v>
      </c>
      <c r="E39" s="157">
        <f>SUM(Ф.2.1:Ф.2.8!E39)</f>
        <v>0</v>
      </c>
      <c r="F39" s="157">
        <f>SUM(Ф.2.1:Ф.2.8!F39)</f>
        <v>0</v>
      </c>
      <c r="G39" s="157">
        <f>SUM(Ф.2.1:Ф.2.8!G39)</f>
        <v>113788.89</v>
      </c>
      <c r="H39" s="157">
        <f>SUM(Ф.2.1:Ф.2.8!H39)</f>
        <v>113788.89</v>
      </c>
      <c r="I39" s="157">
        <f>SUM(Ф.2.1:Ф.2.8!I39)</f>
        <v>0</v>
      </c>
      <c r="J39" s="157">
        <f>SUM(Ф.2.1:Ф.2.8!J39)</f>
        <v>0</v>
      </c>
    </row>
    <row r="40" spans="1:10" s="2" customFormat="1" ht="12.75" thickTop="1" thickBot="1" x14ac:dyDescent="0.25">
      <c r="A40" s="300" t="s">
        <v>1261</v>
      </c>
      <c r="B40" s="301">
        <v>2273</v>
      </c>
      <c r="C40" s="301">
        <v>180</v>
      </c>
      <c r="D40" s="157">
        <f>SUM(Ф.2.1:Ф.2.8!D40)</f>
        <v>1727520.14</v>
      </c>
      <c r="E40" s="157">
        <f>SUM(Ф.2.1:Ф.2.8!E40)</f>
        <v>0</v>
      </c>
      <c r="F40" s="157">
        <f>SUM(Ф.2.1:Ф.2.8!F40)</f>
        <v>0</v>
      </c>
      <c r="G40" s="157">
        <f>SUM(Ф.2.1:Ф.2.8!G40)</f>
        <v>1724852.27</v>
      </c>
      <c r="H40" s="157">
        <f>SUM(Ф.2.1:Ф.2.8!H40)</f>
        <v>1724852.27</v>
      </c>
      <c r="I40" s="157">
        <f>SUM(Ф.2.1:Ф.2.8!I40)</f>
        <v>0</v>
      </c>
      <c r="J40" s="157">
        <f>SUM(Ф.2.1:Ф.2.8!J40)</f>
        <v>0</v>
      </c>
    </row>
    <row r="41" spans="1:10" s="2" customFormat="1" ht="12.75" thickTop="1" thickBot="1" x14ac:dyDescent="0.25">
      <c r="A41" s="300" t="s">
        <v>1262</v>
      </c>
      <c r="B41" s="301">
        <v>2274</v>
      </c>
      <c r="C41" s="301">
        <v>190</v>
      </c>
      <c r="D41" s="157">
        <f>SUM(Ф.2.1:Ф.2.8!D41)</f>
        <v>4400932</v>
      </c>
      <c r="E41" s="157">
        <f>SUM(Ф.2.1:Ф.2.8!E41)</f>
        <v>0</v>
      </c>
      <c r="F41" s="157">
        <f>SUM(Ф.2.1:Ф.2.8!F41)</f>
        <v>0</v>
      </c>
      <c r="G41" s="157">
        <f>SUM(Ф.2.1:Ф.2.8!G41)</f>
        <v>4149440.88</v>
      </c>
      <c r="H41" s="157">
        <f>SUM(Ф.2.1:Ф.2.8!H41)</f>
        <v>4149440.88</v>
      </c>
      <c r="I41" s="157">
        <f>SUM(Ф.2.1:Ф.2.8!I41)</f>
        <v>0</v>
      </c>
      <c r="J41" s="157">
        <f>SUM(Ф.2.1:Ф.2.8!J41)</f>
        <v>0</v>
      </c>
    </row>
    <row r="42" spans="1:10" s="2" customFormat="1" ht="12.75" thickTop="1" thickBot="1" x14ac:dyDescent="0.25">
      <c r="A42" s="300" t="s">
        <v>1263</v>
      </c>
      <c r="B42" s="301">
        <v>2275</v>
      </c>
      <c r="C42" s="301">
        <v>200</v>
      </c>
      <c r="D42" s="157">
        <f>SUM(Ф.2.1:Ф.2.8!D42)</f>
        <v>1218000</v>
      </c>
      <c r="E42" s="157">
        <f>SUM(Ф.2.1:Ф.2.8!E42)</f>
        <v>0</v>
      </c>
      <c r="F42" s="157">
        <f>SUM(Ф.2.1:Ф.2.8!F42)</f>
        <v>0</v>
      </c>
      <c r="G42" s="157">
        <f>SUM(Ф.2.1:Ф.2.8!G42)</f>
        <v>1218000</v>
      </c>
      <c r="H42" s="157">
        <f>SUM(Ф.2.1:Ф.2.8!H42)</f>
        <v>1218000</v>
      </c>
      <c r="I42" s="157">
        <f>SUM(Ф.2.1:Ф.2.8!I42)</f>
        <v>0</v>
      </c>
      <c r="J42" s="157">
        <f>SUM(Ф.2.1:Ф.2.8!J42)</f>
        <v>0</v>
      </c>
    </row>
    <row r="43" spans="1:10" s="2" customFormat="1" ht="12.75" thickTop="1" thickBot="1" x14ac:dyDescent="0.25">
      <c r="A43" s="306" t="s">
        <v>2510</v>
      </c>
      <c r="B43" s="301">
        <v>2276</v>
      </c>
      <c r="C43" s="301">
        <v>210</v>
      </c>
      <c r="D43" s="157">
        <f>SUM(Ф.2.1:Ф.2.8!D43)</f>
        <v>0</v>
      </c>
      <c r="E43" s="157">
        <f>SUM(Ф.2.1:Ф.2.8!E43)</f>
        <v>0</v>
      </c>
      <c r="F43" s="157">
        <f>SUM(Ф.2.1:Ф.2.8!F43)</f>
        <v>0</v>
      </c>
      <c r="G43" s="157">
        <f>SUM(Ф.2.1:Ф.2.8!G43)</f>
        <v>0</v>
      </c>
      <c r="H43" s="157">
        <f>SUM(Ф.2.1:Ф.2.8!H43)</f>
        <v>0</v>
      </c>
      <c r="I43" s="157">
        <f>SUM(Ф.2.1:Ф.2.8!I43)</f>
        <v>0</v>
      </c>
      <c r="J43" s="157">
        <f>SUM(Ф.2.1:Ф.2.8!J43)</f>
        <v>0</v>
      </c>
    </row>
    <row r="44" spans="1:10" s="2" customFormat="1" ht="13.5" customHeight="1" thickTop="1" thickBot="1" x14ac:dyDescent="0.25">
      <c r="A44" s="305" t="s">
        <v>2274</v>
      </c>
      <c r="B44" s="298">
        <v>2280</v>
      </c>
      <c r="C44" s="298">
        <v>220</v>
      </c>
      <c r="D44" s="157">
        <f>SUM(Ф.2.1:Ф.2.8!D44)</f>
        <v>101203</v>
      </c>
      <c r="E44" s="157">
        <f>SUM(Ф.2.1:Ф.2.8!E44)</f>
        <v>0</v>
      </c>
      <c r="F44" s="157">
        <f>SUM(Ф.2.1:Ф.2.8!F44)</f>
        <v>0</v>
      </c>
      <c r="G44" s="157">
        <f>SUM(Ф.2.1:Ф.2.8!G44)</f>
        <v>101202.2</v>
      </c>
      <c r="H44" s="157">
        <f>SUM(Ф.2.1:Ф.2.8!H44)</f>
        <v>101202.2</v>
      </c>
      <c r="I44" s="157">
        <f>SUM(Ф.2.1:Ф.2.8!I44)</f>
        <v>0</v>
      </c>
      <c r="J44" s="157">
        <f>SUM(Ф.2.1:Ф.2.8!J44)</f>
        <v>0</v>
      </c>
    </row>
    <row r="45" spans="1:10" s="2" customFormat="1" ht="12.75" customHeight="1" thickTop="1" thickBot="1" x14ac:dyDescent="0.25">
      <c r="A45" s="307" t="s">
        <v>2275</v>
      </c>
      <c r="B45" s="177">
        <v>2281</v>
      </c>
      <c r="C45" s="177">
        <v>230</v>
      </c>
      <c r="D45" s="157">
        <f>SUM(Ф.2.1:Ф.2.8!D45)</f>
        <v>0</v>
      </c>
      <c r="E45" s="157">
        <f>SUM(Ф.2.1:Ф.2.8!E45)</f>
        <v>0</v>
      </c>
      <c r="F45" s="157">
        <f>SUM(Ф.2.1:Ф.2.8!F45)</f>
        <v>0</v>
      </c>
      <c r="G45" s="157">
        <f>SUM(Ф.2.1:Ф.2.8!G45)</f>
        <v>0</v>
      </c>
      <c r="H45" s="157">
        <f>SUM(Ф.2.1:Ф.2.8!H45)</f>
        <v>0</v>
      </c>
      <c r="I45" s="157">
        <f>SUM(Ф.2.1:Ф.2.8!I45)</f>
        <v>0</v>
      </c>
      <c r="J45" s="157">
        <f>SUM(Ф.2.1:Ф.2.8!J45)</f>
        <v>0</v>
      </c>
    </row>
    <row r="46" spans="1:10" s="2" customFormat="1" ht="12.75" customHeight="1" thickTop="1" thickBot="1" x14ac:dyDescent="0.25">
      <c r="A46" s="308" t="s">
        <v>2276</v>
      </c>
      <c r="B46" s="177">
        <v>2282</v>
      </c>
      <c r="C46" s="177">
        <v>240</v>
      </c>
      <c r="D46" s="157">
        <f>SUM(Ф.2.1:Ф.2.8!D46)</f>
        <v>101203</v>
      </c>
      <c r="E46" s="157">
        <f>SUM(Ф.2.1:Ф.2.8!E46)</f>
        <v>101203</v>
      </c>
      <c r="F46" s="157">
        <f>SUM(Ф.2.1:Ф.2.8!F46)</f>
        <v>0</v>
      </c>
      <c r="G46" s="157">
        <f>SUM(Ф.2.1:Ф.2.8!G46)</f>
        <v>101202.2</v>
      </c>
      <c r="H46" s="157">
        <f>SUM(Ф.2.1:Ф.2.8!H46)</f>
        <v>101202.2</v>
      </c>
      <c r="I46" s="157">
        <f>SUM(Ф.2.1:Ф.2.8!I46)</f>
        <v>0</v>
      </c>
      <c r="J46" s="157">
        <f>SUM(Ф.2.1:Ф.2.8!J46)</f>
        <v>0</v>
      </c>
    </row>
    <row r="47" spans="1:10" s="2" customFormat="1" ht="12.75" thickTop="1" thickBot="1" x14ac:dyDescent="0.25">
      <c r="A47" s="178" t="s">
        <v>2277</v>
      </c>
      <c r="B47" s="181">
        <v>2400</v>
      </c>
      <c r="C47" s="181">
        <v>250</v>
      </c>
      <c r="D47" s="157">
        <f>SUM(Ф.2.1:Ф.2.8!D47)</f>
        <v>0</v>
      </c>
      <c r="E47" s="157">
        <f>SUM(Ф.2.1:Ф.2.8!E47)</f>
        <v>0</v>
      </c>
      <c r="F47" s="157">
        <f>SUM(Ф.2.1:Ф.2.8!F47)</f>
        <v>0</v>
      </c>
      <c r="G47" s="157">
        <f>SUM(Ф.2.1:Ф.2.8!G47)</f>
        <v>0</v>
      </c>
      <c r="H47" s="157">
        <f>SUM(Ф.2.1:Ф.2.8!H47)</f>
        <v>0</v>
      </c>
      <c r="I47" s="157">
        <f>SUM(Ф.2.1:Ф.2.8!I47)</f>
        <v>0</v>
      </c>
      <c r="J47" s="157">
        <f>SUM(Ф.2.1:Ф.2.8!J47)</f>
        <v>0</v>
      </c>
    </row>
    <row r="48" spans="1:10" s="2" customFormat="1" ht="12.75" thickTop="1" thickBot="1" x14ac:dyDescent="0.25">
      <c r="A48" s="309" t="s">
        <v>2278</v>
      </c>
      <c r="B48" s="182">
        <v>2410</v>
      </c>
      <c r="C48" s="182">
        <v>260</v>
      </c>
      <c r="D48" s="157">
        <f>SUM(Ф.2.1:Ф.2.8!D48)</f>
        <v>0</v>
      </c>
      <c r="E48" s="157">
        <f>SUM(Ф.2.1:Ф.2.8!E48)</f>
        <v>0</v>
      </c>
      <c r="F48" s="157">
        <f>SUM(Ф.2.1:Ф.2.8!F48)</f>
        <v>0</v>
      </c>
      <c r="G48" s="157">
        <f>SUM(Ф.2.1:Ф.2.8!G48)</f>
        <v>0</v>
      </c>
      <c r="H48" s="157">
        <f>SUM(Ф.2.1:Ф.2.8!H48)</f>
        <v>0</v>
      </c>
      <c r="I48" s="157">
        <f>SUM(Ф.2.1:Ф.2.8!I48)</f>
        <v>0</v>
      </c>
      <c r="J48" s="157">
        <f>SUM(Ф.2.1:Ф.2.8!J48)</f>
        <v>0</v>
      </c>
    </row>
    <row r="49" spans="1:10" s="2" customFormat="1" ht="12.75" thickTop="1" thickBot="1" x14ac:dyDescent="0.25">
      <c r="A49" s="309" t="s">
        <v>2279</v>
      </c>
      <c r="B49" s="182">
        <v>2420</v>
      </c>
      <c r="C49" s="182">
        <v>270</v>
      </c>
      <c r="D49" s="157">
        <f>SUM(Ф.2.1:Ф.2.8!D49)</f>
        <v>0</v>
      </c>
      <c r="E49" s="157">
        <f>SUM(Ф.2.1:Ф.2.8!E49)</f>
        <v>0</v>
      </c>
      <c r="F49" s="157">
        <f>SUM(Ф.2.1:Ф.2.8!F49)</f>
        <v>0</v>
      </c>
      <c r="G49" s="157">
        <f>SUM(Ф.2.1:Ф.2.8!G49)</f>
        <v>0</v>
      </c>
      <c r="H49" s="157">
        <f>SUM(Ф.2.1:Ф.2.8!H49)</f>
        <v>0</v>
      </c>
      <c r="I49" s="157">
        <f>SUM(Ф.2.1:Ф.2.8!I49)</f>
        <v>0</v>
      </c>
      <c r="J49" s="157">
        <f>SUM(Ф.2.1:Ф.2.8!J49)</f>
        <v>0</v>
      </c>
    </row>
    <row r="50" spans="1:10" s="2" customFormat="1" ht="12" customHeight="1" thickTop="1" thickBot="1" x14ac:dyDescent="0.25">
      <c r="A50" s="310" t="s">
        <v>2280</v>
      </c>
      <c r="B50" s="181">
        <v>2600</v>
      </c>
      <c r="C50" s="181">
        <v>280</v>
      </c>
      <c r="D50" s="157">
        <f>SUM(Ф.2.1:Ф.2.8!D50)</f>
        <v>0</v>
      </c>
      <c r="E50" s="157">
        <f>SUM(Ф.2.1:Ф.2.8!E50)</f>
        <v>0</v>
      </c>
      <c r="F50" s="157">
        <f>SUM(Ф.2.1:Ф.2.8!F50)</f>
        <v>0</v>
      </c>
      <c r="G50" s="157">
        <f>SUM(Ф.2.1:Ф.2.8!G50)</f>
        <v>0</v>
      </c>
      <c r="H50" s="157">
        <f>SUM(Ф.2.1:Ф.2.8!H50)</f>
        <v>0</v>
      </c>
      <c r="I50" s="157">
        <f>SUM(Ф.2.1:Ф.2.8!I50)</f>
        <v>0</v>
      </c>
      <c r="J50" s="157">
        <f>SUM(Ф.2.1:Ф.2.8!J50)</f>
        <v>0</v>
      </c>
    </row>
    <row r="51" spans="1:10" s="2" customFormat="1" ht="12.75" thickTop="1" thickBot="1" x14ac:dyDescent="0.25">
      <c r="A51" s="180" t="s">
        <v>1264</v>
      </c>
      <c r="B51" s="182">
        <v>2610</v>
      </c>
      <c r="C51" s="182">
        <v>290</v>
      </c>
      <c r="D51" s="157">
        <f>SUM(Ф.2.1:Ф.2.8!D51)</f>
        <v>0</v>
      </c>
      <c r="E51" s="157">
        <f>SUM(Ф.2.1:Ф.2.8!E51)</f>
        <v>0</v>
      </c>
      <c r="F51" s="157">
        <f>SUM(Ф.2.1:Ф.2.8!F51)</f>
        <v>0</v>
      </c>
      <c r="G51" s="157">
        <f>SUM(Ф.2.1:Ф.2.8!G51)</f>
        <v>0</v>
      </c>
      <c r="H51" s="157">
        <f>SUM(Ф.2.1:Ф.2.8!H51)</f>
        <v>0</v>
      </c>
      <c r="I51" s="157">
        <f>SUM(Ф.2.1:Ф.2.8!I51)</f>
        <v>0</v>
      </c>
      <c r="J51" s="157">
        <f>SUM(Ф.2.1:Ф.2.8!J51)</f>
        <v>0</v>
      </c>
    </row>
    <row r="52" spans="1:10" s="2" customFormat="1" ht="12.75" thickTop="1" thickBot="1" x14ac:dyDescent="0.25">
      <c r="A52" s="180" t="s">
        <v>1265</v>
      </c>
      <c r="B52" s="182">
        <v>2620</v>
      </c>
      <c r="C52" s="182">
        <v>300</v>
      </c>
      <c r="D52" s="157">
        <f>SUM(Ф.2.1:Ф.2.8!D52)</f>
        <v>0</v>
      </c>
      <c r="E52" s="157">
        <f>SUM(Ф.2.1:Ф.2.8!E52)</f>
        <v>0</v>
      </c>
      <c r="F52" s="157">
        <f>SUM(Ф.2.1:Ф.2.8!F52)</f>
        <v>0</v>
      </c>
      <c r="G52" s="157">
        <f>SUM(Ф.2.1:Ф.2.8!G52)</f>
        <v>0</v>
      </c>
      <c r="H52" s="157">
        <f>SUM(Ф.2.1:Ф.2.8!H52)</f>
        <v>0</v>
      </c>
      <c r="I52" s="157">
        <f>SUM(Ф.2.1:Ф.2.8!I52)</f>
        <v>0</v>
      </c>
      <c r="J52" s="157">
        <f>SUM(Ф.2.1:Ф.2.8!J52)</f>
        <v>0</v>
      </c>
    </row>
    <row r="53" spans="1:10" s="2" customFormat="1" ht="12.75" thickTop="1" thickBot="1" x14ac:dyDescent="0.25">
      <c r="A53" s="309" t="s">
        <v>2281</v>
      </c>
      <c r="B53" s="182">
        <v>2630</v>
      </c>
      <c r="C53" s="182">
        <v>310</v>
      </c>
      <c r="D53" s="157">
        <f>SUM(Ф.2.1:Ф.2.8!D53)</f>
        <v>0</v>
      </c>
      <c r="E53" s="157">
        <f>SUM(Ф.2.1:Ф.2.8!E53)</f>
        <v>0</v>
      </c>
      <c r="F53" s="157">
        <f>SUM(Ф.2.1:Ф.2.8!F53)</f>
        <v>0</v>
      </c>
      <c r="G53" s="157">
        <f>SUM(Ф.2.1:Ф.2.8!G53)</f>
        <v>0</v>
      </c>
      <c r="H53" s="157">
        <f>SUM(Ф.2.1:Ф.2.8!H53)</f>
        <v>0</v>
      </c>
      <c r="I53" s="157">
        <f>SUM(Ф.2.1:Ф.2.8!I53)</f>
        <v>0</v>
      </c>
      <c r="J53" s="157">
        <f>SUM(Ф.2.1:Ф.2.8!J53)</f>
        <v>0</v>
      </c>
    </row>
    <row r="54" spans="1:10" s="2" customFormat="1" ht="12.75" thickTop="1" thickBot="1" x14ac:dyDescent="0.25">
      <c r="A54" s="311" t="s">
        <v>2282</v>
      </c>
      <c r="B54" s="181">
        <v>2700</v>
      </c>
      <c r="C54" s="181">
        <v>320</v>
      </c>
      <c r="D54" s="157">
        <f>SUM(Ф.2.1:Ф.2.8!D54)</f>
        <v>319910</v>
      </c>
      <c r="E54" s="157">
        <f>SUM(Ф.2.1:Ф.2.8!E54)</f>
        <v>319910</v>
      </c>
      <c r="F54" s="157">
        <f>SUM(Ф.2.1:Ф.2.8!F54)</f>
        <v>0</v>
      </c>
      <c r="G54" s="157">
        <f>SUM(Ф.2.1:Ф.2.8!G54)</f>
        <v>319902</v>
      </c>
      <c r="H54" s="157">
        <f>SUM(Ф.2.1:Ф.2.8!H54)</f>
        <v>319902</v>
      </c>
      <c r="I54" s="157">
        <f>SUM(Ф.2.1:Ф.2.8!I54)</f>
        <v>0</v>
      </c>
      <c r="J54" s="157">
        <f>SUM(Ф.2.1:Ф.2.8!J54)</f>
        <v>0</v>
      </c>
    </row>
    <row r="55" spans="1:10" s="2" customFormat="1" ht="12.75" customHeight="1" thickTop="1" thickBot="1" x14ac:dyDescent="0.25">
      <c r="A55" s="180" t="s">
        <v>2283</v>
      </c>
      <c r="B55" s="182">
        <v>2710</v>
      </c>
      <c r="C55" s="182">
        <v>330</v>
      </c>
      <c r="D55" s="157">
        <f>SUM(Ф.2.1:Ф.2.8!D55)</f>
        <v>0</v>
      </c>
      <c r="E55" s="157">
        <f>SUM(Ф.2.1:Ф.2.8!E55)</f>
        <v>0</v>
      </c>
      <c r="F55" s="157">
        <f>SUM(Ф.2.1:Ф.2.8!F55)</f>
        <v>0</v>
      </c>
      <c r="G55" s="157">
        <f>SUM(Ф.2.1:Ф.2.8!G55)</f>
        <v>0</v>
      </c>
      <c r="H55" s="157">
        <f>SUM(Ф.2.1:Ф.2.8!H55)</f>
        <v>0</v>
      </c>
      <c r="I55" s="157">
        <f>SUM(Ф.2.1:Ф.2.8!I55)</f>
        <v>0</v>
      </c>
      <c r="J55" s="157">
        <f>SUM(Ф.2.1:Ф.2.8!J55)</f>
        <v>0</v>
      </c>
    </row>
    <row r="56" spans="1:10" s="2" customFormat="1" ht="12.75" thickTop="1" thickBot="1" x14ac:dyDescent="0.25">
      <c r="A56" s="180" t="s">
        <v>2284</v>
      </c>
      <c r="B56" s="182">
        <v>2720</v>
      </c>
      <c r="C56" s="182">
        <v>340</v>
      </c>
      <c r="D56" s="157">
        <f>SUM(Ф.2.1:Ф.2.8!D56)</f>
        <v>0</v>
      </c>
      <c r="E56" s="157">
        <f>SUM(Ф.2.1:Ф.2.8!E56)</f>
        <v>0</v>
      </c>
      <c r="F56" s="157">
        <f>SUM(Ф.2.1:Ф.2.8!F56)</f>
        <v>0</v>
      </c>
      <c r="G56" s="157">
        <f>SUM(Ф.2.1:Ф.2.8!G56)</f>
        <v>0</v>
      </c>
      <c r="H56" s="157">
        <f>SUM(Ф.2.1:Ф.2.8!H56)</f>
        <v>0</v>
      </c>
      <c r="I56" s="157">
        <f>SUM(Ф.2.1:Ф.2.8!I56)</f>
        <v>0</v>
      </c>
      <c r="J56" s="157">
        <f>SUM(Ф.2.1:Ф.2.8!J56)</f>
        <v>0</v>
      </c>
    </row>
    <row r="57" spans="1:10" s="2" customFormat="1" ht="12.75" thickTop="1" thickBot="1" x14ac:dyDescent="0.25">
      <c r="A57" s="180" t="s">
        <v>2285</v>
      </c>
      <c r="B57" s="182">
        <v>2730</v>
      </c>
      <c r="C57" s="182">
        <v>350</v>
      </c>
      <c r="D57" s="157">
        <f>SUM(Ф.2.1:Ф.2.8!D57)</f>
        <v>319910</v>
      </c>
      <c r="E57" s="157">
        <f>SUM(Ф.2.1:Ф.2.8!E57)</f>
        <v>0</v>
      </c>
      <c r="F57" s="157">
        <f>SUM(Ф.2.1:Ф.2.8!F57)</f>
        <v>0</v>
      </c>
      <c r="G57" s="157">
        <f>SUM(Ф.2.1:Ф.2.8!G57)</f>
        <v>319902</v>
      </c>
      <c r="H57" s="157">
        <f>SUM(Ф.2.1:Ф.2.8!H57)</f>
        <v>319902</v>
      </c>
      <c r="I57" s="157">
        <f>SUM(Ф.2.1:Ф.2.8!I57)</f>
        <v>0</v>
      </c>
      <c r="J57" s="157">
        <f>SUM(Ф.2.1:Ф.2.8!J57)</f>
        <v>0</v>
      </c>
    </row>
    <row r="58" spans="1:10" s="2" customFormat="1" ht="12.75" thickTop="1" thickBot="1" x14ac:dyDescent="0.25">
      <c r="A58" s="311" t="s">
        <v>2286</v>
      </c>
      <c r="B58" s="181">
        <v>2800</v>
      </c>
      <c r="C58" s="181">
        <v>360</v>
      </c>
      <c r="D58" s="157">
        <f>SUM(Ф.2.1:Ф.2.8!D58)</f>
        <v>13090</v>
      </c>
      <c r="E58" s="157">
        <f>SUM(Ф.2.1:Ф.2.8!E58)</f>
        <v>0</v>
      </c>
      <c r="F58" s="157">
        <f>SUM(Ф.2.1:Ф.2.8!F58)</f>
        <v>0</v>
      </c>
      <c r="G58" s="157">
        <f>SUM(Ф.2.1:Ф.2.8!G58)</f>
        <v>12493.69</v>
      </c>
      <c r="H58" s="157">
        <f>SUM(Ф.2.1:Ф.2.8!H58)</f>
        <v>12493.69</v>
      </c>
      <c r="I58" s="157">
        <f>SUM(Ф.2.1:Ф.2.8!I58)</f>
        <v>0</v>
      </c>
      <c r="J58" s="157">
        <f>SUM(Ф.2.1:Ф.2.8!J58)</f>
        <v>0</v>
      </c>
    </row>
    <row r="59" spans="1:10" s="2" customFormat="1" ht="12.75" thickTop="1" thickBot="1" x14ac:dyDescent="0.25">
      <c r="A59" s="181" t="s">
        <v>2287</v>
      </c>
      <c r="B59" s="181">
        <v>3000</v>
      </c>
      <c r="C59" s="181">
        <v>370</v>
      </c>
      <c r="D59" s="157">
        <f>SUM(Ф.2.1:Ф.2.8!D59)</f>
        <v>0</v>
      </c>
      <c r="E59" s="157">
        <f>SUM(Ф.2.1:Ф.2.8!E59)</f>
        <v>0</v>
      </c>
      <c r="F59" s="157">
        <f>SUM(Ф.2.1:Ф.2.8!F59)</f>
        <v>0</v>
      </c>
      <c r="G59" s="157">
        <f>SUM(Ф.2.1:Ф.2.8!G59)</f>
        <v>0</v>
      </c>
      <c r="H59" s="157">
        <f>SUM(Ф.2.1:Ф.2.8!H59)</f>
        <v>0</v>
      </c>
      <c r="I59" s="157">
        <f>SUM(Ф.2.1:Ф.2.8!I59)</f>
        <v>0</v>
      </c>
      <c r="J59" s="157">
        <f>SUM(Ф.2.1:Ф.2.8!J59)</f>
        <v>0</v>
      </c>
    </row>
    <row r="60" spans="1:10" s="2" customFormat="1" ht="12.75" thickTop="1" thickBot="1" x14ac:dyDescent="0.25">
      <c r="A60" s="178" t="s">
        <v>1241</v>
      </c>
      <c r="B60" s="181">
        <v>3100</v>
      </c>
      <c r="C60" s="181">
        <v>380</v>
      </c>
      <c r="D60" s="157">
        <f>SUM(Ф.2.1:Ф.2.8!D60)</f>
        <v>0</v>
      </c>
      <c r="E60" s="157">
        <f>SUM(Ф.2.1:Ф.2.8!E60)</f>
        <v>0</v>
      </c>
      <c r="F60" s="157">
        <f>SUM(Ф.2.1:Ф.2.8!F60)</f>
        <v>0</v>
      </c>
      <c r="G60" s="157">
        <f>SUM(Ф.2.1:Ф.2.8!G60)</f>
        <v>0</v>
      </c>
      <c r="H60" s="157">
        <f>SUM(Ф.2.1:Ф.2.8!H60)</f>
        <v>0</v>
      </c>
      <c r="I60" s="157">
        <f>SUM(Ф.2.1:Ф.2.8!I60)</f>
        <v>0</v>
      </c>
      <c r="J60" s="157">
        <f>SUM(Ф.2.1:Ф.2.8!J60)</f>
        <v>0</v>
      </c>
    </row>
    <row r="61" spans="1:10" s="2" customFormat="1" ht="12.75" thickTop="1" thickBot="1" x14ac:dyDescent="0.25">
      <c r="A61" s="180" t="s">
        <v>1266</v>
      </c>
      <c r="B61" s="182">
        <v>3110</v>
      </c>
      <c r="C61" s="182">
        <v>390</v>
      </c>
      <c r="D61" s="157">
        <f>SUM(Ф.2.1:Ф.2.8!D61)</f>
        <v>0</v>
      </c>
      <c r="E61" s="157">
        <f>SUM(Ф.2.1:Ф.2.8!E61)</f>
        <v>0</v>
      </c>
      <c r="F61" s="157">
        <f>SUM(Ф.2.1:Ф.2.8!F61)</f>
        <v>0</v>
      </c>
      <c r="G61" s="157">
        <f>SUM(Ф.2.1:Ф.2.8!G61)</f>
        <v>0</v>
      </c>
      <c r="H61" s="157">
        <f>SUM(Ф.2.1:Ф.2.8!H61)</f>
        <v>0</v>
      </c>
      <c r="I61" s="157">
        <f>SUM(Ф.2.1:Ф.2.8!I61)</f>
        <v>0</v>
      </c>
      <c r="J61" s="157">
        <f>SUM(Ф.2.1:Ф.2.8!J61)</f>
        <v>0</v>
      </c>
    </row>
    <row r="62" spans="1:10" s="2" customFormat="1" ht="12.75" thickTop="1" thickBot="1" x14ac:dyDescent="0.25">
      <c r="A62" s="309" t="s">
        <v>1267</v>
      </c>
      <c r="B62" s="182">
        <v>3120</v>
      </c>
      <c r="C62" s="182">
        <v>400</v>
      </c>
      <c r="D62" s="157">
        <f>SUM(Ф.2.1:Ф.2.8!D62)</f>
        <v>0</v>
      </c>
      <c r="E62" s="157">
        <f>SUM(Ф.2.1:Ф.2.8!E62)</f>
        <v>0</v>
      </c>
      <c r="F62" s="157">
        <f>SUM(Ф.2.1:Ф.2.8!F62)</f>
        <v>0</v>
      </c>
      <c r="G62" s="157">
        <f>SUM(Ф.2.1:Ф.2.8!G62)</f>
        <v>0</v>
      </c>
      <c r="H62" s="157">
        <f>SUM(Ф.2.1:Ф.2.8!H62)</f>
        <v>0</v>
      </c>
      <c r="I62" s="157">
        <f>SUM(Ф.2.1:Ф.2.8!I62)</f>
        <v>0</v>
      </c>
      <c r="J62" s="157">
        <f>SUM(Ф.2.1:Ф.2.8!J62)</f>
        <v>0</v>
      </c>
    </row>
    <row r="63" spans="1:10" s="2" customFormat="1" ht="12.75" thickTop="1" thickBot="1" x14ac:dyDescent="0.25">
      <c r="A63" s="312" t="s">
        <v>2288</v>
      </c>
      <c r="B63" s="177">
        <v>3121</v>
      </c>
      <c r="C63" s="177">
        <v>410</v>
      </c>
      <c r="D63" s="157">
        <f>SUM(Ф.2.1:Ф.2.8!D63)</f>
        <v>0</v>
      </c>
      <c r="E63" s="157">
        <f>SUM(Ф.2.1:Ф.2.8!E63)</f>
        <v>0</v>
      </c>
      <c r="F63" s="157">
        <f>SUM(Ф.2.1:Ф.2.8!F63)</f>
        <v>0</v>
      </c>
      <c r="G63" s="157">
        <f>SUM(Ф.2.1:Ф.2.8!G63)</f>
        <v>0</v>
      </c>
      <c r="H63" s="157">
        <f>SUM(Ф.2.1:Ф.2.8!H63)</f>
        <v>0</v>
      </c>
      <c r="I63" s="157">
        <f>SUM(Ф.2.1:Ф.2.8!I63)</f>
        <v>0</v>
      </c>
      <c r="J63" s="157">
        <f>SUM(Ф.2.1:Ф.2.8!J63)</f>
        <v>0</v>
      </c>
    </row>
    <row r="64" spans="1:10" s="2" customFormat="1" ht="12.75" thickTop="1" thickBot="1" x14ac:dyDescent="0.25">
      <c r="A64" s="312" t="s">
        <v>2289</v>
      </c>
      <c r="B64" s="177">
        <v>3122</v>
      </c>
      <c r="C64" s="177">
        <v>420</v>
      </c>
      <c r="D64" s="157">
        <f>SUM(Ф.2.1:Ф.2.8!D64)</f>
        <v>0</v>
      </c>
      <c r="E64" s="157">
        <f>SUM(Ф.2.1:Ф.2.8!E64)</f>
        <v>0</v>
      </c>
      <c r="F64" s="157">
        <f>SUM(Ф.2.1:Ф.2.8!F64)</f>
        <v>0</v>
      </c>
      <c r="G64" s="157">
        <f>SUM(Ф.2.1:Ф.2.8!G64)</f>
        <v>0</v>
      </c>
      <c r="H64" s="157">
        <f>SUM(Ф.2.1:Ф.2.8!H64)</f>
        <v>0</v>
      </c>
      <c r="I64" s="157">
        <f>SUM(Ф.2.1:Ф.2.8!I64)</f>
        <v>0</v>
      </c>
      <c r="J64" s="157">
        <f>SUM(Ф.2.1:Ф.2.8!J64)</f>
        <v>0</v>
      </c>
    </row>
    <row r="65" spans="1:10" s="2" customFormat="1" ht="12.75" thickTop="1" thickBot="1" x14ac:dyDescent="0.25">
      <c r="A65" s="179" t="s">
        <v>1268</v>
      </c>
      <c r="B65" s="182">
        <v>3130</v>
      </c>
      <c r="C65" s="182">
        <v>430</v>
      </c>
      <c r="D65" s="157">
        <f>SUM(Ф.2.1:Ф.2.8!D65)</f>
        <v>0</v>
      </c>
      <c r="E65" s="157">
        <f>SUM(Ф.2.1:Ф.2.8!E65)</f>
        <v>0</v>
      </c>
      <c r="F65" s="157">
        <f>SUM(Ф.2.1:Ф.2.8!F65)</f>
        <v>0</v>
      </c>
      <c r="G65" s="157">
        <f>SUM(Ф.2.1:Ф.2.8!G65)</f>
        <v>0</v>
      </c>
      <c r="H65" s="157">
        <f>SUM(Ф.2.1:Ф.2.8!H65)</f>
        <v>0</v>
      </c>
      <c r="I65" s="157">
        <f>SUM(Ф.2.1:Ф.2.8!I65)</f>
        <v>0</v>
      </c>
      <c r="J65" s="157">
        <f>SUM(Ф.2.1:Ф.2.8!J65)</f>
        <v>0</v>
      </c>
    </row>
    <row r="66" spans="1:10" s="2" customFormat="1" ht="12.75" thickTop="1" thickBot="1" x14ac:dyDescent="0.25">
      <c r="A66" s="312" t="s">
        <v>2290</v>
      </c>
      <c r="B66" s="177">
        <v>3131</v>
      </c>
      <c r="C66" s="177">
        <v>440</v>
      </c>
      <c r="D66" s="157">
        <f>SUM(Ф.2.1:Ф.2.8!D66)</f>
        <v>0</v>
      </c>
      <c r="E66" s="157">
        <f>SUM(Ф.2.1:Ф.2.8!E66)</f>
        <v>0</v>
      </c>
      <c r="F66" s="157">
        <f>SUM(Ф.2.1:Ф.2.8!F66)</f>
        <v>0</v>
      </c>
      <c r="G66" s="157">
        <f>SUM(Ф.2.1:Ф.2.8!G66)</f>
        <v>0</v>
      </c>
      <c r="H66" s="157">
        <f>SUM(Ф.2.1:Ф.2.8!H66)</f>
        <v>0</v>
      </c>
      <c r="I66" s="157">
        <f>SUM(Ф.2.1:Ф.2.8!I66)</f>
        <v>0</v>
      </c>
      <c r="J66" s="157">
        <f>SUM(Ф.2.1:Ф.2.8!J66)</f>
        <v>0</v>
      </c>
    </row>
    <row r="67" spans="1:10" s="2" customFormat="1" ht="12.75" thickTop="1" thickBot="1" x14ac:dyDescent="0.25">
      <c r="A67" s="312" t="s">
        <v>1242</v>
      </c>
      <c r="B67" s="177">
        <v>3132</v>
      </c>
      <c r="C67" s="177">
        <v>450</v>
      </c>
      <c r="D67" s="157">
        <f>SUM(Ф.2.1:Ф.2.8!D67)</f>
        <v>0</v>
      </c>
      <c r="E67" s="157">
        <f>SUM(Ф.2.1:Ф.2.8!E67)</f>
        <v>0</v>
      </c>
      <c r="F67" s="157">
        <f>SUM(Ф.2.1:Ф.2.8!F67)</f>
        <v>0</v>
      </c>
      <c r="G67" s="157">
        <f>SUM(Ф.2.1:Ф.2.8!G67)</f>
        <v>0</v>
      </c>
      <c r="H67" s="157">
        <f>SUM(Ф.2.1:Ф.2.8!H67)</f>
        <v>0</v>
      </c>
      <c r="I67" s="157">
        <f>SUM(Ф.2.1:Ф.2.8!I67)</f>
        <v>0</v>
      </c>
      <c r="J67" s="157">
        <f>SUM(Ф.2.1:Ф.2.8!J67)</f>
        <v>0</v>
      </c>
    </row>
    <row r="68" spans="1:10" s="2" customFormat="1" ht="12.75" thickTop="1" thickBot="1" x14ac:dyDescent="0.25">
      <c r="A68" s="179" t="s">
        <v>1243</v>
      </c>
      <c r="B68" s="182">
        <v>3140</v>
      </c>
      <c r="C68" s="182">
        <v>460</v>
      </c>
      <c r="D68" s="157">
        <f>SUM(Ф.2.1:Ф.2.8!D68)</f>
        <v>0</v>
      </c>
      <c r="E68" s="157">
        <f>SUM(Ф.2.1:Ф.2.8!E68)</f>
        <v>0</v>
      </c>
      <c r="F68" s="157">
        <f>SUM(Ф.2.1:Ф.2.8!F68)</f>
        <v>0</v>
      </c>
      <c r="G68" s="157">
        <f>SUM(Ф.2.1:Ф.2.8!G68)</f>
        <v>0</v>
      </c>
      <c r="H68" s="157">
        <f>SUM(Ф.2.1:Ф.2.8!H68)</f>
        <v>0</v>
      </c>
      <c r="I68" s="157">
        <f>SUM(Ф.2.1:Ф.2.8!I68)</f>
        <v>0</v>
      </c>
      <c r="J68" s="157">
        <f>SUM(Ф.2.1:Ф.2.8!J68)</f>
        <v>0</v>
      </c>
    </row>
    <row r="69" spans="1:10" s="2" customFormat="1" ht="13.5" thickTop="1" thickBot="1" x14ac:dyDescent="0.25">
      <c r="A69" s="313" t="s">
        <v>2291</v>
      </c>
      <c r="B69" s="177">
        <v>3141</v>
      </c>
      <c r="C69" s="177">
        <v>470</v>
      </c>
      <c r="D69" s="157">
        <f>SUM(Ф.2.1:Ф.2.8!D69)</f>
        <v>0</v>
      </c>
      <c r="E69" s="157">
        <f>SUM(Ф.2.1:Ф.2.8!E69)</f>
        <v>0</v>
      </c>
      <c r="F69" s="157">
        <f>SUM(Ф.2.1:Ф.2.8!F69)</f>
        <v>0</v>
      </c>
      <c r="G69" s="157">
        <f>SUM(Ф.2.1:Ф.2.8!G69)</f>
        <v>0</v>
      </c>
      <c r="H69" s="157">
        <f>SUM(Ф.2.1:Ф.2.8!H69)</f>
        <v>0</v>
      </c>
      <c r="I69" s="157">
        <f>SUM(Ф.2.1:Ф.2.8!I69)</f>
        <v>0</v>
      </c>
      <c r="J69" s="157">
        <f>SUM(Ф.2.1:Ф.2.8!J69)</f>
        <v>0</v>
      </c>
    </row>
    <row r="70" spans="1:10" s="2" customFormat="1" ht="13.5" thickTop="1" thickBot="1" x14ac:dyDescent="0.25">
      <c r="A70" s="313" t="s">
        <v>2292</v>
      </c>
      <c r="B70" s="177">
        <v>3142</v>
      </c>
      <c r="C70" s="177">
        <v>480</v>
      </c>
      <c r="D70" s="157">
        <f>SUM(Ф.2.1:Ф.2.8!D70)</f>
        <v>0</v>
      </c>
      <c r="E70" s="157">
        <f>SUM(Ф.2.1:Ф.2.8!E70)</f>
        <v>0</v>
      </c>
      <c r="F70" s="157">
        <f>SUM(Ф.2.1:Ф.2.8!F70)</f>
        <v>0</v>
      </c>
      <c r="G70" s="157">
        <f>SUM(Ф.2.1:Ф.2.8!G70)</f>
        <v>0</v>
      </c>
      <c r="H70" s="157">
        <f>SUM(Ф.2.1:Ф.2.8!H70)</f>
        <v>0</v>
      </c>
      <c r="I70" s="157">
        <f>SUM(Ф.2.1:Ф.2.8!I70)</f>
        <v>0</v>
      </c>
      <c r="J70" s="157">
        <f>SUM(Ф.2.1:Ф.2.8!J70)</f>
        <v>0</v>
      </c>
    </row>
    <row r="71" spans="1:10" s="2" customFormat="1" ht="13.5" thickTop="1" thickBot="1" x14ac:dyDescent="0.25">
      <c r="A71" s="313" t="s">
        <v>2293</v>
      </c>
      <c r="B71" s="177">
        <v>3143</v>
      </c>
      <c r="C71" s="177">
        <v>490</v>
      </c>
      <c r="D71" s="157">
        <f>SUM(Ф.2.1:Ф.2.8!D71)</f>
        <v>0</v>
      </c>
      <c r="E71" s="157">
        <f>SUM(Ф.2.1:Ф.2.8!E71)</f>
        <v>0</v>
      </c>
      <c r="F71" s="157">
        <f>SUM(Ф.2.1:Ф.2.8!F71)</f>
        <v>0</v>
      </c>
      <c r="G71" s="157">
        <f>SUM(Ф.2.1:Ф.2.8!G71)</f>
        <v>0</v>
      </c>
      <c r="H71" s="157">
        <f>SUM(Ф.2.1:Ф.2.8!H71)</f>
        <v>0</v>
      </c>
      <c r="I71" s="157">
        <f>SUM(Ф.2.1:Ф.2.8!I71)</f>
        <v>0</v>
      </c>
      <c r="J71" s="157">
        <f>SUM(Ф.2.1:Ф.2.8!J71)</f>
        <v>0</v>
      </c>
    </row>
    <row r="72" spans="1:10" s="2" customFormat="1" ht="12.75" thickTop="1" thickBot="1" x14ac:dyDescent="0.25">
      <c r="A72" s="179" t="s">
        <v>1269</v>
      </c>
      <c r="B72" s="182">
        <v>3150</v>
      </c>
      <c r="C72" s="182">
        <v>500</v>
      </c>
      <c r="D72" s="157">
        <f>SUM(Ф.2.1:Ф.2.8!D72)</f>
        <v>0</v>
      </c>
      <c r="E72" s="157">
        <f>SUM(Ф.2.1:Ф.2.8!E72)</f>
        <v>0</v>
      </c>
      <c r="F72" s="157">
        <f>SUM(Ф.2.1:Ф.2.8!F72)</f>
        <v>0</v>
      </c>
      <c r="G72" s="157">
        <f>SUM(Ф.2.1:Ф.2.8!G72)</f>
        <v>0</v>
      </c>
      <c r="H72" s="157">
        <f>SUM(Ф.2.1:Ф.2.8!H72)</f>
        <v>0</v>
      </c>
      <c r="I72" s="157">
        <f>SUM(Ф.2.1:Ф.2.8!I72)</f>
        <v>0</v>
      </c>
      <c r="J72" s="157">
        <f>SUM(Ф.2.1:Ф.2.8!J72)</f>
        <v>0</v>
      </c>
    </row>
    <row r="73" spans="1:10" s="2" customFormat="1" ht="12.75" thickTop="1" thickBot="1" x14ac:dyDescent="0.25">
      <c r="A73" s="179" t="s">
        <v>2294</v>
      </c>
      <c r="B73" s="182">
        <v>3160</v>
      </c>
      <c r="C73" s="182">
        <v>510</v>
      </c>
      <c r="D73" s="157">
        <f>SUM(Ф.2.1:Ф.2.8!D73)</f>
        <v>0</v>
      </c>
      <c r="E73" s="157">
        <f>SUM(Ф.2.1:Ф.2.8!E73)</f>
        <v>0</v>
      </c>
      <c r="F73" s="157">
        <f>SUM(Ф.2.1:Ф.2.8!F73)</f>
        <v>0</v>
      </c>
      <c r="G73" s="157">
        <f>SUM(Ф.2.1:Ф.2.8!G73)</f>
        <v>0</v>
      </c>
      <c r="H73" s="157">
        <f>SUM(Ф.2.1:Ф.2.8!H73)</f>
        <v>0</v>
      </c>
      <c r="I73" s="157">
        <f>SUM(Ф.2.1:Ф.2.8!I73)</f>
        <v>0</v>
      </c>
      <c r="J73" s="157">
        <f>SUM(Ф.2.1:Ф.2.8!J73)</f>
        <v>0</v>
      </c>
    </row>
    <row r="74" spans="1:10" s="2" customFormat="1" ht="12.75" thickTop="1" thickBot="1" x14ac:dyDescent="0.25">
      <c r="A74" s="178" t="s">
        <v>1270</v>
      </c>
      <c r="B74" s="181">
        <v>3200</v>
      </c>
      <c r="C74" s="181">
        <v>520</v>
      </c>
      <c r="D74" s="157">
        <f>SUM(Ф.2.1:Ф.2.8!D74)</f>
        <v>0</v>
      </c>
      <c r="E74" s="157">
        <f>SUM(Ф.2.1:Ф.2.8!E74)</f>
        <v>0</v>
      </c>
      <c r="F74" s="157">
        <f>SUM(Ф.2.1:Ф.2.8!F74)</f>
        <v>0</v>
      </c>
      <c r="G74" s="157">
        <f>SUM(Ф.2.1:Ф.2.8!G74)</f>
        <v>0</v>
      </c>
      <c r="H74" s="157">
        <f>SUM(Ф.2.1:Ф.2.8!H74)</f>
        <v>0</v>
      </c>
      <c r="I74" s="157">
        <f>SUM(Ф.2.1:Ф.2.8!I74)</f>
        <v>0</v>
      </c>
      <c r="J74" s="157">
        <f>SUM(Ф.2.1:Ф.2.8!J74)</f>
        <v>0</v>
      </c>
    </row>
    <row r="75" spans="1:10" s="2" customFormat="1" ht="12.75" thickTop="1" thickBot="1" x14ac:dyDescent="0.25">
      <c r="A75" s="180" t="s">
        <v>1165</v>
      </c>
      <c r="B75" s="182">
        <v>3210</v>
      </c>
      <c r="C75" s="182">
        <v>530</v>
      </c>
      <c r="D75" s="157">
        <f>SUM(Ф.2.1:Ф.2.8!D75)</f>
        <v>0</v>
      </c>
      <c r="E75" s="157">
        <f>SUM(Ф.2.1:Ф.2.8!E75)</f>
        <v>0</v>
      </c>
      <c r="F75" s="157">
        <f>SUM(Ф.2.1:Ф.2.8!F75)</f>
        <v>0</v>
      </c>
      <c r="G75" s="157">
        <f>SUM(Ф.2.1:Ф.2.8!G75)</f>
        <v>0</v>
      </c>
      <c r="H75" s="157">
        <f>SUM(Ф.2.1:Ф.2.8!H75)</f>
        <v>0</v>
      </c>
      <c r="I75" s="157">
        <f>SUM(Ф.2.1:Ф.2.8!I75)</f>
        <v>0</v>
      </c>
      <c r="J75" s="157">
        <f>SUM(Ф.2.1:Ф.2.8!J75)</f>
        <v>0</v>
      </c>
    </row>
    <row r="76" spans="1:10" s="2" customFormat="1" ht="12.75" thickTop="1" thickBot="1" x14ac:dyDescent="0.25">
      <c r="A76" s="180" t="s">
        <v>1271</v>
      </c>
      <c r="B76" s="182">
        <v>3220</v>
      </c>
      <c r="C76" s="182">
        <v>540</v>
      </c>
      <c r="D76" s="157">
        <f>SUM(Ф.2.1:Ф.2.8!D76)</f>
        <v>0</v>
      </c>
      <c r="E76" s="157">
        <f>SUM(Ф.2.1:Ф.2.8!E76)</f>
        <v>0</v>
      </c>
      <c r="F76" s="157">
        <f>SUM(Ф.2.1:Ф.2.8!F76)</f>
        <v>0</v>
      </c>
      <c r="G76" s="157">
        <f>SUM(Ф.2.1:Ф.2.8!G76)</f>
        <v>0</v>
      </c>
      <c r="H76" s="157">
        <f>SUM(Ф.2.1:Ф.2.8!H76)</f>
        <v>0</v>
      </c>
      <c r="I76" s="157">
        <f>SUM(Ф.2.1:Ф.2.8!I76)</f>
        <v>0</v>
      </c>
      <c r="J76" s="157">
        <f>SUM(Ф.2.1:Ф.2.8!J76)</f>
        <v>0</v>
      </c>
    </row>
    <row r="77" spans="1:10" s="2" customFormat="1" ht="12.75" thickTop="1" thickBot="1" x14ac:dyDescent="0.25">
      <c r="A77" s="179" t="s">
        <v>2295</v>
      </c>
      <c r="B77" s="182">
        <v>3230</v>
      </c>
      <c r="C77" s="182">
        <v>550</v>
      </c>
      <c r="D77" s="157">
        <f>SUM(Ф.2.1:Ф.2.8!D77)</f>
        <v>0</v>
      </c>
      <c r="E77" s="157">
        <f>SUM(Ф.2.1:Ф.2.8!E77)</f>
        <v>0</v>
      </c>
      <c r="F77" s="157">
        <f>SUM(Ф.2.1:Ф.2.8!F77)</f>
        <v>0</v>
      </c>
      <c r="G77" s="157">
        <f>SUM(Ф.2.1:Ф.2.8!G77)</f>
        <v>0</v>
      </c>
      <c r="H77" s="157">
        <f>SUM(Ф.2.1:Ф.2.8!H77)</f>
        <v>0</v>
      </c>
      <c r="I77" s="157">
        <f>SUM(Ф.2.1:Ф.2.8!I77)</f>
        <v>0</v>
      </c>
      <c r="J77" s="157">
        <f>SUM(Ф.2.1:Ф.2.8!J77)</f>
        <v>0</v>
      </c>
    </row>
    <row r="78" spans="1:10" s="2" customFormat="1" ht="12.75" thickTop="1" thickBot="1" x14ac:dyDescent="0.25">
      <c r="A78" s="180" t="s">
        <v>1272</v>
      </c>
      <c r="B78" s="182">
        <v>3240</v>
      </c>
      <c r="C78" s="182">
        <v>560</v>
      </c>
      <c r="D78" s="157">
        <f>SUM(Ф.2.1:Ф.2.8!D78)</f>
        <v>0</v>
      </c>
      <c r="E78" s="157">
        <f>SUM(Ф.2.1:Ф.2.8!E78)</f>
        <v>0</v>
      </c>
      <c r="F78" s="157">
        <f>SUM(Ф.2.1:Ф.2.8!F78)</f>
        <v>0</v>
      </c>
      <c r="G78" s="157">
        <f>SUM(Ф.2.1:Ф.2.8!G78)</f>
        <v>0</v>
      </c>
      <c r="H78" s="157">
        <f>SUM(Ф.2.1:Ф.2.8!H78)</f>
        <v>0</v>
      </c>
      <c r="I78" s="157">
        <f>SUM(Ф.2.1:Ф.2.8!I78)</f>
        <v>0</v>
      </c>
      <c r="J78" s="157">
        <f>SUM(Ф.2.1:Ф.2.8!J78)</f>
        <v>0</v>
      </c>
    </row>
    <row r="79" spans="1:10" s="2" customFormat="1" ht="12.75" thickTop="1" thickBot="1" x14ac:dyDescent="0.25">
      <c r="A79" s="181" t="s">
        <v>1230</v>
      </c>
      <c r="B79" s="181">
        <v>4100</v>
      </c>
      <c r="C79" s="181">
        <v>570</v>
      </c>
      <c r="D79" s="157">
        <f>SUM(Ф.2.1:Ф.2.8!D79)</f>
        <v>0</v>
      </c>
      <c r="E79" s="157">
        <f>SUM(Ф.2.1:Ф.2.8!E79)</f>
        <v>0</v>
      </c>
      <c r="F79" s="157">
        <f>SUM(Ф.2.1:Ф.2.8!F79)</f>
        <v>0</v>
      </c>
      <c r="G79" s="157">
        <f>SUM(Ф.2.1:Ф.2.8!G79)</f>
        <v>0</v>
      </c>
      <c r="H79" s="157">
        <f>SUM(Ф.2.1:Ф.2.8!H79)</f>
        <v>0</v>
      </c>
      <c r="I79" s="157">
        <f>SUM(Ф.2.1:Ф.2.8!I79)</f>
        <v>0</v>
      </c>
      <c r="J79" s="157">
        <f>SUM(Ф.2.1:Ф.2.8!J79)</f>
        <v>0</v>
      </c>
    </row>
    <row r="80" spans="1:10" s="2" customFormat="1" ht="12.75" thickTop="1" thickBot="1" x14ac:dyDescent="0.25">
      <c r="A80" s="179" t="s">
        <v>1275</v>
      </c>
      <c r="B80" s="182">
        <v>4110</v>
      </c>
      <c r="C80" s="182">
        <v>580</v>
      </c>
      <c r="D80" s="157">
        <f>SUM(Ф.2.1:Ф.2.8!D80)</f>
        <v>0</v>
      </c>
      <c r="E80" s="157">
        <f>SUM(Ф.2.1:Ф.2.8!E80)</f>
        <v>0</v>
      </c>
      <c r="F80" s="157">
        <f>SUM(Ф.2.1:Ф.2.8!F80)</f>
        <v>0</v>
      </c>
      <c r="G80" s="157">
        <f>SUM(Ф.2.1:Ф.2.8!G80)</f>
        <v>0</v>
      </c>
      <c r="H80" s="157">
        <f>SUM(Ф.2.1:Ф.2.8!H80)</f>
        <v>0</v>
      </c>
      <c r="I80" s="157">
        <f>SUM(Ф.2.1:Ф.2.8!I80)</f>
        <v>0</v>
      </c>
      <c r="J80" s="157">
        <f>SUM(Ф.2.1:Ф.2.8!J80)</f>
        <v>0</v>
      </c>
    </row>
    <row r="81" spans="1:10" s="2" customFormat="1" ht="12.75" thickTop="1" thickBot="1" x14ac:dyDescent="0.25">
      <c r="A81" s="312" t="s">
        <v>1047</v>
      </c>
      <c r="B81" s="177">
        <v>4111</v>
      </c>
      <c r="C81" s="177">
        <v>590</v>
      </c>
      <c r="D81" s="157">
        <f>SUM(Ф.2.1:Ф.2.8!D81)</f>
        <v>0</v>
      </c>
      <c r="E81" s="157">
        <f>SUM(Ф.2.1:Ф.2.8!E81)</f>
        <v>0</v>
      </c>
      <c r="F81" s="157">
        <f>SUM(Ф.2.1:Ф.2.8!F81)</f>
        <v>0</v>
      </c>
      <c r="G81" s="157">
        <f>SUM(Ф.2.1:Ф.2.8!G81)</f>
        <v>0</v>
      </c>
      <c r="H81" s="157">
        <f>SUM(Ф.2.1:Ф.2.8!H81)</f>
        <v>0</v>
      </c>
      <c r="I81" s="157">
        <f>SUM(Ф.2.1:Ф.2.8!I81)</f>
        <v>0</v>
      </c>
      <c r="J81" s="157">
        <f>SUM(Ф.2.1:Ф.2.8!J81)</f>
        <v>0</v>
      </c>
    </row>
    <row r="82" spans="1:10" s="2" customFormat="1" ht="12.75" customHeight="1" thickTop="1" thickBot="1" x14ac:dyDescent="0.25">
      <c r="A82" s="312" t="s">
        <v>1048</v>
      </c>
      <c r="B82" s="177">
        <v>4112</v>
      </c>
      <c r="C82" s="177">
        <v>600</v>
      </c>
      <c r="D82" s="157">
        <f>SUM(Ф.2.1:Ф.2.8!D82)</f>
        <v>0</v>
      </c>
      <c r="E82" s="157">
        <f>SUM(Ф.2.1:Ф.2.8!E82)</f>
        <v>0</v>
      </c>
      <c r="F82" s="157">
        <f>SUM(Ф.2.1:Ф.2.8!F82)</f>
        <v>0</v>
      </c>
      <c r="G82" s="157">
        <f>SUM(Ф.2.1:Ф.2.8!G82)</f>
        <v>0</v>
      </c>
      <c r="H82" s="157">
        <f>SUM(Ф.2.1:Ф.2.8!H82)</f>
        <v>0</v>
      </c>
      <c r="I82" s="157">
        <f>SUM(Ф.2.1:Ф.2.8!I82)</f>
        <v>0</v>
      </c>
      <c r="J82" s="157">
        <f>SUM(Ф.2.1:Ф.2.8!J82)</f>
        <v>0</v>
      </c>
    </row>
    <row r="83" spans="1:10" s="2" customFormat="1" ht="14.25" thickTop="1" thickBot="1" x14ac:dyDescent="0.25">
      <c r="A83" s="314" t="s">
        <v>1231</v>
      </c>
      <c r="B83" s="177">
        <v>4113</v>
      </c>
      <c r="C83" s="177">
        <v>610</v>
      </c>
      <c r="D83" s="157">
        <f>SUM(Ф.2.1:Ф.2.8!D83)</f>
        <v>0</v>
      </c>
      <c r="E83" s="157">
        <f>SUM(Ф.2.1:Ф.2.8!E83)</f>
        <v>0</v>
      </c>
      <c r="F83" s="157">
        <f>SUM(Ф.2.1:Ф.2.8!F83)</f>
        <v>0</v>
      </c>
      <c r="G83" s="157">
        <f>SUM(Ф.2.1:Ф.2.8!G83)</f>
        <v>0</v>
      </c>
      <c r="H83" s="157">
        <f>SUM(Ф.2.1:Ф.2.8!H83)</f>
        <v>0</v>
      </c>
      <c r="I83" s="157">
        <f>SUM(Ф.2.1:Ф.2.8!I83)</f>
        <v>0</v>
      </c>
      <c r="J83" s="157">
        <f>SUM(Ф.2.1:Ф.2.8!J83)</f>
        <v>0</v>
      </c>
    </row>
    <row r="84" spans="1:10" s="2" customFormat="1" ht="12.75" thickTop="1" thickBot="1" x14ac:dyDescent="0.25">
      <c r="A84" s="181" t="s">
        <v>1239</v>
      </c>
      <c r="B84" s="181">
        <v>4200</v>
      </c>
      <c r="C84" s="181">
        <v>620</v>
      </c>
      <c r="D84" s="157">
        <f>SUM(Ф.2.1:Ф.2.8!D84)</f>
        <v>0</v>
      </c>
      <c r="E84" s="157">
        <f>SUM(Ф.2.1:Ф.2.8!E84)</f>
        <v>0</v>
      </c>
      <c r="F84" s="157">
        <f>SUM(Ф.2.1:Ф.2.8!F84)</f>
        <v>0</v>
      </c>
      <c r="G84" s="157">
        <f>SUM(Ф.2.1:Ф.2.8!G84)</f>
        <v>0</v>
      </c>
      <c r="H84" s="157">
        <f>SUM(Ф.2.1:Ф.2.8!H84)</f>
        <v>0</v>
      </c>
      <c r="I84" s="157">
        <f>SUM(Ф.2.1:Ф.2.8!I84)</f>
        <v>0</v>
      </c>
      <c r="J84" s="157">
        <f>SUM(Ф.2.1:Ф.2.8!J84)</f>
        <v>0</v>
      </c>
    </row>
    <row r="85" spans="1:10" s="2" customFormat="1" ht="12.75" thickTop="1" thickBot="1" x14ac:dyDescent="0.25">
      <c r="A85" s="179" t="s">
        <v>1049</v>
      </c>
      <c r="B85" s="182">
        <v>4210</v>
      </c>
      <c r="C85" s="182">
        <v>630</v>
      </c>
      <c r="D85" s="157">
        <f>SUM(Ф.2.1:Ф.2.8!D85)</f>
        <v>0</v>
      </c>
      <c r="E85" s="157">
        <f>SUM(Ф.2.1:Ф.2.8!E85)</f>
        <v>0</v>
      </c>
      <c r="F85" s="157">
        <f>SUM(Ф.2.1:Ф.2.8!F85)</f>
        <v>0</v>
      </c>
      <c r="G85" s="157">
        <f>SUM(Ф.2.1:Ф.2.8!G85)</f>
        <v>0</v>
      </c>
      <c r="H85" s="157">
        <f>SUM(Ф.2.1:Ф.2.8!H85)</f>
        <v>0</v>
      </c>
      <c r="I85" s="157">
        <f>SUM(Ф.2.1:Ф.2.8!I85)</f>
        <v>0</v>
      </c>
      <c r="J85" s="157">
        <f>SUM(Ф.2.1:Ф.2.8!J85)</f>
        <v>0</v>
      </c>
    </row>
    <row r="86" spans="1:10" s="2" customFormat="1" ht="12.75" thickTop="1" thickBot="1" x14ac:dyDescent="0.25">
      <c r="A86" s="312" t="s">
        <v>1050</v>
      </c>
      <c r="B86" s="177">
        <v>5000</v>
      </c>
      <c r="C86" s="177">
        <v>640</v>
      </c>
      <c r="D86" s="315" t="s">
        <v>1236</v>
      </c>
      <c r="E86" s="157">
        <f>SUM(Ф.2.1:Ф.2.8!E86)</f>
        <v>3364285</v>
      </c>
      <c r="F86" s="316" t="s">
        <v>1236</v>
      </c>
      <c r="G86" s="316" t="s">
        <v>1236</v>
      </c>
      <c r="H86" s="316" t="s">
        <v>1236</v>
      </c>
      <c r="I86" s="316" t="s">
        <v>1236</v>
      </c>
      <c r="J86" s="317" t="s">
        <v>1236</v>
      </c>
    </row>
    <row r="87" spans="1:10" s="2" customFormat="1" ht="12.75" thickTop="1" thickBot="1" x14ac:dyDescent="0.25">
      <c r="A87" s="312" t="s">
        <v>1274</v>
      </c>
      <c r="B87" s="177">
        <v>9000</v>
      </c>
      <c r="C87" s="177">
        <v>650</v>
      </c>
      <c r="D87" s="157">
        <f>SUM(Ф.2.1:Ф.2.8!D87)</f>
        <v>0</v>
      </c>
      <c r="E87" s="157">
        <f>SUM(Ф.2.1:Ф.2.8!E87)</f>
        <v>0</v>
      </c>
      <c r="F87" s="157">
        <f>SUM(Ф.2.1:Ф.2.8!F87)</f>
        <v>0</v>
      </c>
      <c r="G87" s="157">
        <f>SUM(Ф.2.1:Ф.2.8!G87)</f>
        <v>0</v>
      </c>
      <c r="H87" s="157">
        <f>SUM(Ф.2.1:Ф.2.8!H87)</f>
        <v>0</v>
      </c>
      <c r="I87" s="157">
        <f>SUM(Ф.2.1:Ф.2.8!I87)</f>
        <v>0</v>
      </c>
      <c r="J87" s="157">
        <f>SUM(Ф.2.1:Ф.2.8!J87)</f>
        <v>0</v>
      </c>
    </row>
    <row r="88" spans="1:10" s="2" customFormat="1" ht="12" hidden="1" thickTop="1" x14ac:dyDescent="0.2">
      <c r="A88" s="189"/>
      <c r="B88" s="190"/>
      <c r="C88" s="190">
        <v>650</v>
      </c>
      <c r="D88" s="149"/>
      <c r="E88" s="149"/>
      <c r="F88" s="149"/>
      <c r="G88" s="149"/>
      <c r="H88" s="149"/>
      <c r="I88" s="149"/>
      <c r="J88" s="149"/>
    </row>
    <row r="89" spans="1:10" s="2" customFormat="1" ht="11.25" hidden="1" x14ac:dyDescent="0.2">
      <c r="A89" s="45"/>
      <c r="B89" s="96"/>
      <c r="C89" s="96"/>
      <c r="D89" s="149"/>
      <c r="E89" s="149"/>
      <c r="F89" s="149"/>
      <c r="G89" s="149"/>
      <c r="H89" s="149"/>
      <c r="I89" s="149"/>
      <c r="J89" s="149"/>
    </row>
    <row r="90" spans="1:10" s="2" customFormat="1" ht="11.25" hidden="1" x14ac:dyDescent="0.2">
      <c r="A90" s="45"/>
      <c r="B90" s="96"/>
      <c r="C90" s="96"/>
      <c r="D90" s="149"/>
      <c r="E90" s="149"/>
      <c r="F90" s="149"/>
      <c r="G90" s="149"/>
      <c r="H90" s="149"/>
      <c r="I90" s="149"/>
      <c r="J90" s="149"/>
    </row>
    <row r="91" spans="1:10" s="2" customFormat="1" ht="12.75" hidden="1" x14ac:dyDescent="0.2">
      <c r="A91" s="55"/>
      <c r="B91" s="96"/>
      <c r="C91" s="96"/>
      <c r="D91" s="149"/>
      <c r="E91" s="149"/>
      <c r="F91" s="149"/>
      <c r="G91" s="149"/>
      <c r="H91" s="149"/>
      <c r="I91" s="149"/>
      <c r="J91" s="149"/>
    </row>
    <row r="92" spans="1:10" s="2" customFormat="1" ht="11.25" hidden="1" x14ac:dyDescent="0.2">
      <c r="A92" s="52"/>
      <c r="B92" s="94"/>
      <c r="C92" s="94"/>
      <c r="D92" s="149"/>
      <c r="E92" s="149"/>
      <c r="F92" s="149"/>
      <c r="G92" s="149"/>
      <c r="H92" s="149"/>
      <c r="I92" s="149"/>
      <c r="J92" s="149"/>
    </row>
    <row r="93" spans="1:10" s="2" customFormat="1" ht="11.25" hidden="1" x14ac:dyDescent="0.2">
      <c r="A93" s="45"/>
      <c r="B93" s="96"/>
      <c r="C93" s="96"/>
      <c r="D93" s="149"/>
      <c r="E93" s="149"/>
      <c r="F93" s="149"/>
      <c r="G93" s="149"/>
      <c r="H93" s="149"/>
      <c r="I93" s="149"/>
      <c r="J93" s="149"/>
    </row>
    <row r="94" spans="1:10" s="2" customFormat="1" ht="11.25" hidden="1" x14ac:dyDescent="0.2">
      <c r="A94" s="45"/>
      <c r="B94" s="96"/>
      <c r="C94" s="96"/>
      <c r="D94" s="149"/>
      <c r="E94" s="149"/>
      <c r="F94" s="149"/>
      <c r="G94" s="149"/>
      <c r="H94" s="149"/>
      <c r="I94" s="149"/>
      <c r="J94" s="149"/>
    </row>
    <row r="95" spans="1:10" s="2" customFormat="1" ht="11.25" hidden="1" x14ac:dyDescent="0.2">
      <c r="A95" s="45"/>
      <c r="B95" s="96"/>
      <c r="C95" s="96"/>
      <c r="D95" s="149"/>
      <c r="E95" s="149"/>
      <c r="F95" s="149"/>
      <c r="G95" s="149"/>
      <c r="H95" s="149"/>
      <c r="I95" s="149"/>
      <c r="J95" s="149"/>
    </row>
    <row r="96" spans="1:10" s="2" customFormat="1" ht="12" hidden="1" x14ac:dyDescent="0.2">
      <c r="A96" s="50"/>
      <c r="B96" s="93"/>
      <c r="C96" s="93"/>
      <c r="D96" s="149"/>
      <c r="E96" s="149"/>
      <c r="F96" s="149"/>
      <c r="G96" s="149"/>
      <c r="H96" s="149"/>
      <c r="I96" s="149"/>
      <c r="J96" s="149"/>
    </row>
    <row r="97" spans="1:10" s="2" customFormat="1" ht="11.25" hidden="1" x14ac:dyDescent="0.2">
      <c r="A97" s="52"/>
      <c r="B97" s="94"/>
      <c r="C97" s="94"/>
      <c r="D97" s="149"/>
      <c r="E97" s="149"/>
      <c r="F97" s="149"/>
      <c r="G97" s="149"/>
      <c r="H97" s="149"/>
      <c r="I97" s="149"/>
      <c r="J97" s="149"/>
    </row>
    <row r="98" spans="1:10" s="2" customFormat="1" ht="11.25" hidden="1" x14ac:dyDescent="0.2">
      <c r="A98" s="52"/>
      <c r="B98" s="94"/>
      <c r="C98" s="94"/>
      <c r="D98" s="149"/>
      <c r="E98" s="149"/>
      <c r="F98" s="149"/>
      <c r="G98" s="149"/>
      <c r="H98" s="149"/>
      <c r="I98" s="149"/>
      <c r="J98" s="149"/>
    </row>
    <row r="99" spans="1:10" s="2" customFormat="1" ht="11.25" hidden="1" x14ac:dyDescent="0.2">
      <c r="A99" s="47"/>
      <c r="B99" s="107"/>
      <c r="C99" s="95"/>
      <c r="D99" s="150"/>
      <c r="E99" s="149"/>
      <c r="F99" s="150"/>
      <c r="G99" s="150"/>
      <c r="H99" s="150"/>
      <c r="I99" s="150"/>
      <c r="J99" s="150"/>
    </row>
    <row r="100" spans="1:10" ht="14.25" customHeight="1" thickTop="1" x14ac:dyDescent="0.25">
      <c r="A100" s="120" t="s">
        <v>2508</v>
      </c>
      <c r="D100" s="22"/>
      <c r="E100" s="22"/>
    </row>
    <row r="101" spans="1:10" s="1" customFormat="1" ht="12.75" customHeight="1" x14ac:dyDescent="0.25">
      <c r="A101" s="9" t="str">
        <f>ЗАПОЛНИТЬ!F30</f>
        <v>Начальник</v>
      </c>
      <c r="C101" s="9"/>
      <c r="D101" s="676"/>
      <c r="E101" s="676"/>
      <c r="F101" s="9"/>
      <c r="G101" s="670" t="str">
        <f>ЗАПОЛНИТЬ!F26</f>
        <v>Л.П.КОЛЄСНІК</v>
      </c>
      <c r="H101" s="670"/>
      <c r="I101" s="670"/>
    </row>
    <row r="102" spans="1:10" s="1" customFormat="1" ht="12.75" customHeight="1" x14ac:dyDescent="0.25">
      <c r="B102" s="9"/>
      <c r="C102" s="9"/>
      <c r="D102" s="671" t="s">
        <v>1273</v>
      </c>
      <c r="E102" s="671"/>
      <c r="F102" s="9"/>
      <c r="G102" s="669" t="s">
        <v>391</v>
      </c>
      <c r="H102" s="669"/>
    </row>
    <row r="103" spans="1:10" s="1" customFormat="1" ht="14.25" customHeight="1" x14ac:dyDescent="0.25">
      <c r="A103" s="9" t="str">
        <f>ЗАПОЛНИТЬ!F31</f>
        <v>Головний бухгалтер</v>
      </c>
      <c r="C103" s="9"/>
      <c r="D103" s="683"/>
      <c r="E103" s="683"/>
      <c r="F103" s="9"/>
      <c r="G103" s="670" t="str">
        <f>ЗАПОЛНИТЬ!F28</f>
        <v>Б.І.НОВІК</v>
      </c>
      <c r="H103" s="670"/>
      <c r="I103" s="670"/>
    </row>
    <row r="104" spans="1:10" s="1" customFormat="1" ht="12" customHeight="1" x14ac:dyDescent="0.25">
      <c r="A104" s="32" t="str">
        <f>ЗАПОЛНИТЬ!C19</f>
        <v>"10" січня 2018 року</v>
      </c>
      <c r="C104" s="9"/>
      <c r="D104" s="671" t="s">
        <v>1273</v>
      </c>
      <c r="E104" s="671"/>
      <c r="G104" s="669" t="s">
        <v>391</v>
      </c>
      <c r="H104" s="669"/>
      <c r="I104" s="163"/>
    </row>
    <row r="105" spans="1:10" s="1" customFormat="1" x14ac:dyDescent="0.25">
      <c r="A105" s="162"/>
    </row>
    <row r="107" spans="1:10" x14ac:dyDescent="0.25">
      <c r="A107" s="207"/>
    </row>
  </sheetData>
  <sheetProtection formatCells="0" formatColumns="0" formatRows="0"/>
  <mergeCells count="34">
    <mergeCell ref="G1:J3"/>
    <mergeCell ref="G103:I103"/>
    <mergeCell ref="H19:H21"/>
    <mergeCell ref="I19:I21"/>
    <mergeCell ref="D103:E103"/>
    <mergeCell ref="D102:E102"/>
    <mergeCell ref="G102:H102"/>
    <mergeCell ref="A6:J6"/>
    <mergeCell ref="B9:G9"/>
    <mergeCell ref="B10:G10"/>
    <mergeCell ref="A4:J4"/>
    <mergeCell ref="E14:J14"/>
    <mergeCell ref="A5:F5"/>
    <mergeCell ref="A13:C13"/>
    <mergeCell ref="A15:C15"/>
    <mergeCell ref="A14:C14"/>
    <mergeCell ref="E13:J13"/>
    <mergeCell ref="B11:G11"/>
    <mergeCell ref="A12:C12"/>
    <mergeCell ref="E12:H12"/>
    <mergeCell ref="E15:J15"/>
    <mergeCell ref="G104:H104"/>
    <mergeCell ref="G101:I101"/>
    <mergeCell ref="D104:E104"/>
    <mergeCell ref="A18:L18"/>
    <mergeCell ref="C19:C21"/>
    <mergeCell ref="D19:D21"/>
    <mergeCell ref="E19:E21"/>
    <mergeCell ref="F19:F21"/>
    <mergeCell ref="G19:G21"/>
    <mergeCell ref="D101:E101"/>
    <mergeCell ref="A19:A21"/>
    <mergeCell ref="J19:J21"/>
    <mergeCell ref="B19:B21"/>
  </mergeCells>
  <phoneticPr fontId="0" type="noConversion"/>
  <pageMargins left="0.19685039370078741" right="0.19685039370078741" top="0.59055118110236227" bottom="0.19685039370078741" header="0.39370078740157483" footer="0.19685039370078741"/>
  <pageSetup paperSize="9" scale="90" fitToHeight="2" orientation="landscape" r:id="rId1"/>
  <headerFooter differentOddEven="1">
    <evenHeader>&amp;C2&amp;RПродовження додатка 1</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pageSetUpPr fitToPage="1"/>
  </sheetPr>
  <dimension ref="A1:N107"/>
  <sheetViews>
    <sheetView topLeftCell="A10" zoomScaleNormal="100" workbookViewId="0">
      <selection activeCell="H32" sqref="H32"/>
    </sheetView>
  </sheetViews>
  <sheetFormatPr defaultRowHeight="15" x14ac:dyDescent="0.25"/>
  <cols>
    <col min="1" max="1" width="66" customWidth="1"/>
    <col min="2" max="2" width="5.28515625" customWidth="1"/>
    <col min="3" max="3" width="4.42578125" customWidth="1"/>
    <col min="4" max="4" width="11.7109375" customWidth="1"/>
    <col min="5" max="5" width="11.8554687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1" customFormat="1" ht="15" customHeight="1" x14ac:dyDescent="0.25">
      <c r="G1" s="682" t="s">
        <v>5125</v>
      </c>
      <c r="H1" s="682"/>
      <c r="I1" s="682"/>
      <c r="J1" s="682"/>
      <c r="K1" s="14"/>
    </row>
    <row r="2" spans="1:14" s="1" customFormat="1" ht="36.75" customHeight="1" x14ac:dyDescent="0.25">
      <c r="G2" s="682"/>
      <c r="H2" s="682"/>
      <c r="I2" s="682"/>
      <c r="J2" s="682"/>
      <c r="K2" s="14"/>
    </row>
    <row r="3" spans="1:14" s="1" customFormat="1" ht="0.75" customHeight="1" x14ac:dyDescent="0.25">
      <c r="G3" s="682"/>
      <c r="H3" s="682"/>
      <c r="I3" s="682"/>
      <c r="J3" s="682"/>
      <c r="K3" s="14"/>
    </row>
    <row r="4" spans="1:14" s="1" customFormat="1" x14ac:dyDescent="0.25">
      <c r="A4" s="687" t="s">
        <v>3</v>
      </c>
      <c r="B4" s="687"/>
      <c r="C4" s="687"/>
      <c r="D4" s="687"/>
      <c r="E4" s="687"/>
      <c r="F4" s="687"/>
      <c r="G4" s="687"/>
      <c r="H4" s="687"/>
      <c r="I4" s="687"/>
      <c r="J4" s="687"/>
      <c r="K4" s="13"/>
      <c r="L4" s="13"/>
      <c r="M4" s="13"/>
      <c r="N4" s="13"/>
    </row>
    <row r="5" spans="1:14" s="1" customFormat="1" x14ac:dyDescent="0.25">
      <c r="A5" s="689" t="str">
        <f>IF(ЗАПОЛНИТЬ!$F$7=1,CONCATENATE(шапки!A2),CONCATENATE(шапки!A2,шапки!C2))</f>
        <v>про надходження та використання коштів загального фонду (форма      №2д,</v>
      </c>
      <c r="B5" s="689"/>
      <c r="C5" s="689"/>
      <c r="D5" s="689"/>
      <c r="E5" s="689"/>
      <c r="F5" s="689"/>
      <c r="G5" s="42" t="str">
        <f>IF(ЗАПОЛНИТЬ!$F$7=1,шапки!C2,шапки!D2)</f>
        <v xml:space="preserve">      №2м)</v>
      </c>
      <c r="H5" s="41" t="str">
        <f>IF(ЗАПОЛНИТЬ!$F$7=1,шапки!D2,"")</f>
        <v/>
      </c>
      <c r="I5" s="13"/>
      <c r="J5" s="13"/>
      <c r="K5" s="13"/>
      <c r="L5" s="13"/>
      <c r="M5" s="13"/>
      <c r="N5" s="13"/>
    </row>
    <row r="6" spans="1:14" s="1" customFormat="1" x14ac:dyDescent="0.25">
      <c r="A6" s="684" t="str">
        <f>CONCATENATE("за ",ЗАПОЛНИТЬ!$B$17," ",ЗАПОЛНИТЬ!$C$17)</f>
        <v>за  2017 р.</v>
      </c>
      <c r="B6" s="684"/>
      <c r="C6" s="684"/>
      <c r="D6" s="684"/>
      <c r="E6" s="684"/>
      <c r="F6" s="684"/>
      <c r="G6" s="684"/>
      <c r="H6" s="684"/>
      <c r="I6" s="684"/>
      <c r="J6" s="684"/>
    </row>
    <row r="7" spans="1:14" s="2" customFormat="1" ht="9" customHeight="1" x14ac:dyDescent="0.2">
      <c r="J7" s="116" t="s">
        <v>4</v>
      </c>
    </row>
    <row r="8" spans="1:14" s="2" customFormat="1" ht="6.75" hidden="1" customHeight="1" x14ac:dyDescent="0.2">
      <c r="J8" s="82"/>
    </row>
    <row r="9" spans="1:14" s="2" customFormat="1" ht="12" x14ac:dyDescent="0.2">
      <c r="A9" s="29" t="s">
        <v>5</v>
      </c>
      <c r="B9" s="685" t="str">
        <f>ЗАПОЛНИТЬ!B3</f>
        <v>Відділ освіти виконавчого комітету Апостолівської міської ради</v>
      </c>
      <c r="C9" s="685"/>
      <c r="D9" s="685"/>
      <c r="E9" s="685"/>
      <c r="F9" s="685"/>
      <c r="G9" s="685"/>
      <c r="H9" s="31" t="s">
        <v>6</v>
      </c>
      <c r="J9" s="30" t="str">
        <f>ЗАПОЛНИТЬ!B13</f>
        <v>40220031</v>
      </c>
      <c r="K9" s="15"/>
      <c r="L9" s="4"/>
    </row>
    <row r="10" spans="1:14" s="2" customFormat="1" ht="11.25" customHeight="1" x14ac:dyDescent="0.2">
      <c r="A10" s="5" t="s">
        <v>1246</v>
      </c>
      <c r="B10" s="686" t="str">
        <f>ЗАПОЛНИТЬ!B5</f>
        <v>м.Апостолове</v>
      </c>
      <c r="C10" s="686"/>
      <c r="D10" s="686"/>
      <c r="E10" s="686"/>
      <c r="F10" s="686"/>
      <c r="G10" s="686"/>
      <c r="H10" s="2" t="s">
        <v>1247</v>
      </c>
      <c r="J10" s="3">
        <f>ЗАПОЛНИТЬ!B14</f>
        <v>1220310100</v>
      </c>
      <c r="K10" s="15"/>
      <c r="L10" s="5"/>
    </row>
    <row r="11" spans="1:14" s="2" customFormat="1" ht="11.25" customHeight="1" x14ac:dyDescent="0.2">
      <c r="A11" s="87" t="s">
        <v>8</v>
      </c>
      <c r="B11" s="678" t="str">
        <f>ЗАПОЛНИТЬ!D15</f>
        <v>Орган місцевого самоврядування</v>
      </c>
      <c r="C11" s="678"/>
      <c r="D11" s="678"/>
      <c r="E11" s="678"/>
      <c r="F11" s="678"/>
      <c r="G11" s="678"/>
      <c r="H11" s="81" t="s">
        <v>7</v>
      </c>
      <c r="J11" s="3">
        <f>ЗАПОЛНИТЬ!B15</f>
        <v>420</v>
      </c>
      <c r="K11" s="15"/>
      <c r="L11" s="5"/>
    </row>
    <row r="12" spans="1:14" s="2" customFormat="1" ht="12" customHeight="1" x14ac:dyDescent="0.2">
      <c r="A12" s="679" t="s">
        <v>1248</v>
      </c>
      <c r="B12" s="679"/>
      <c r="C12" s="679"/>
      <c r="D12" s="139" t="str">
        <f>ЗАПОЛНИТЬ!H9</f>
        <v>220</v>
      </c>
      <c r="E12" s="680" t="str">
        <f>IF(D12&gt;0,VLOOKUP(D12,'ДовидникКВК(ГОС)'!A:B,2,FALSE),"")</f>
        <v>Міністерство освіти і науки України</v>
      </c>
      <c r="F12" s="680"/>
      <c r="G12" s="680"/>
      <c r="H12" s="680"/>
      <c r="K12" s="16"/>
      <c r="L12" s="4"/>
    </row>
    <row r="13" spans="1:14" s="2" customFormat="1" ht="11.25" x14ac:dyDescent="0.2">
      <c r="A13" s="679" t="s">
        <v>1250</v>
      </c>
      <c r="B13" s="679"/>
      <c r="C13" s="679"/>
      <c r="D13" s="138"/>
      <c r="E13" s="693" t="str">
        <f>IF(D13&gt;0,VLOOKUP(D13,ДовидникКПК!B:C,2,FALSE),"")</f>
        <v/>
      </c>
      <c r="F13" s="693"/>
      <c r="G13" s="693"/>
      <c r="H13" s="693"/>
      <c r="I13" s="693"/>
      <c r="J13" s="693"/>
      <c r="K13" s="15"/>
      <c r="L13" s="4"/>
    </row>
    <row r="14" spans="1:14" s="2" customFormat="1" ht="11.25" x14ac:dyDescent="0.2">
      <c r="A14" s="691" t="s">
        <v>1940</v>
      </c>
      <c r="B14" s="691"/>
      <c r="C14" s="691"/>
      <c r="D14" s="89" t="str">
        <f>ЗАПОЛНИТЬ!H10</f>
        <v>001</v>
      </c>
      <c r="E14" s="688" t="str">
        <f>ЗАПОЛНИТЬ!I10</f>
        <v>-</v>
      </c>
      <c r="F14" s="688"/>
      <c r="G14" s="688"/>
      <c r="H14" s="688"/>
      <c r="I14" s="688"/>
      <c r="J14" s="688"/>
      <c r="K14" s="17"/>
      <c r="L14" s="6"/>
    </row>
    <row r="15" spans="1:14" s="2" customFormat="1" ht="33.75" customHeight="1" x14ac:dyDescent="0.2">
      <c r="A15" s="690" t="s">
        <v>2755</v>
      </c>
      <c r="B15" s="691"/>
      <c r="C15" s="691"/>
      <c r="D15" s="39" t="s">
        <v>5631</v>
      </c>
      <c r="E15" s="692" t="str">
        <f>VLOOKUP(RIGHT(D15,4),КПКВМБ!A:B,2,FALSE)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692"/>
      <c r="G15" s="692"/>
      <c r="H15" s="692"/>
      <c r="I15" s="692"/>
      <c r="J15" s="692"/>
      <c r="K15" s="17"/>
      <c r="L15" s="6"/>
    </row>
    <row r="16" spans="1:14" s="2" customFormat="1" ht="11.25" x14ac:dyDescent="0.2">
      <c r="A16" s="83" t="s">
        <v>5596</v>
      </c>
    </row>
    <row r="17" spans="1:12" s="2" customFormat="1" ht="11.25" x14ac:dyDescent="0.2">
      <c r="A17" s="7" t="s">
        <v>2758</v>
      </c>
    </row>
    <row r="18" spans="1:12" s="2" customFormat="1" ht="3" customHeight="1" thickBot="1" x14ac:dyDescent="0.25">
      <c r="A18" s="672"/>
      <c r="B18" s="672"/>
      <c r="C18" s="672"/>
      <c r="D18" s="672"/>
      <c r="E18" s="672"/>
      <c r="F18" s="672"/>
      <c r="G18" s="672"/>
      <c r="H18" s="672"/>
      <c r="I18" s="672"/>
      <c r="J18" s="672"/>
      <c r="K18" s="672"/>
      <c r="L18" s="672"/>
    </row>
    <row r="19" spans="1:12" s="2" customFormat="1" ht="11.25" customHeight="1" thickTop="1" thickBot="1" x14ac:dyDescent="0.25">
      <c r="A19" s="673" t="s">
        <v>1251</v>
      </c>
      <c r="B19" s="674" t="s">
        <v>13</v>
      </c>
      <c r="C19" s="673" t="s">
        <v>1253</v>
      </c>
      <c r="D19" s="674" t="s">
        <v>11</v>
      </c>
      <c r="E19" s="674" t="s">
        <v>2511</v>
      </c>
      <c r="F19" s="675" t="s">
        <v>12</v>
      </c>
      <c r="G19" s="675" t="s">
        <v>10</v>
      </c>
      <c r="H19" s="675" t="s">
        <v>392</v>
      </c>
      <c r="I19" s="675" t="s">
        <v>393</v>
      </c>
      <c r="J19" s="674" t="s">
        <v>9</v>
      </c>
    </row>
    <row r="20" spans="1:12" s="2" customFormat="1" ht="12.75" thickTop="1" thickBot="1" x14ac:dyDescent="0.25">
      <c r="A20" s="673"/>
      <c r="B20" s="674"/>
      <c r="C20" s="673"/>
      <c r="D20" s="674"/>
      <c r="E20" s="674"/>
      <c r="F20" s="675"/>
      <c r="G20" s="675"/>
      <c r="H20" s="675"/>
      <c r="I20" s="675"/>
      <c r="J20" s="674"/>
    </row>
    <row r="21" spans="1:12" s="2" customFormat="1" ht="12.75" thickTop="1" thickBot="1" x14ac:dyDescent="0.25">
      <c r="A21" s="673"/>
      <c r="B21" s="674"/>
      <c r="C21" s="673"/>
      <c r="D21" s="674"/>
      <c r="E21" s="674"/>
      <c r="F21" s="675"/>
      <c r="G21" s="675"/>
      <c r="H21" s="675"/>
      <c r="I21" s="675"/>
      <c r="J21" s="674"/>
    </row>
    <row r="22" spans="1:12" s="2" customFormat="1" ht="12.75" thickTop="1" thickBot="1" x14ac:dyDescent="0.25">
      <c r="A22" s="295">
        <v>1</v>
      </c>
      <c r="B22" s="295">
        <v>2</v>
      </c>
      <c r="C22" s="295">
        <v>3</v>
      </c>
      <c r="D22" s="295">
        <v>4</v>
      </c>
      <c r="E22" s="295">
        <v>5</v>
      </c>
      <c r="F22" s="295">
        <v>6</v>
      </c>
      <c r="G22" s="295">
        <v>7</v>
      </c>
      <c r="H22" s="295">
        <v>8</v>
      </c>
      <c r="I22" s="295">
        <v>9</v>
      </c>
      <c r="J22" s="295">
        <v>9</v>
      </c>
    </row>
    <row r="23" spans="1:12" s="2" customFormat="1" ht="12.75" thickTop="1" thickBot="1" x14ac:dyDescent="0.25">
      <c r="A23" s="296" t="s">
        <v>2261</v>
      </c>
      <c r="B23" s="296" t="s">
        <v>1255</v>
      </c>
      <c r="C23" s="297" t="s">
        <v>1057</v>
      </c>
      <c r="D23" s="157">
        <f>D24+D59+D79+D84+D87</f>
        <v>55030485.140000001</v>
      </c>
      <c r="E23" s="157">
        <f>E26+E29+E32+E33+E37+E45+E46+E86+E54</f>
        <v>55030485.140000001</v>
      </c>
      <c r="F23" s="157">
        <f>F24+F59+F79+F84+F87</f>
        <v>0</v>
      </c>
      <c r="G23" s="157">
        <f>G24+G59+G79+G84+G87</f>
        <v>54315135.140000001</v>
      </c>
      <c r="H23" s="157">
        <f>H24+H59+H79+H84+H87</f>
        <v>54315135.140000001</v>
      </c>
      <c r="I23" s="157">
        <f>I24+I59+I79+I84+I87</f>
        <v>0</v>
      </c>
      <c r="J23" s="157">
        <f>F23+G23-H23</f>
        <v>0</v>
      </c>
    </row>
    <row r="24" spans="1:12" s="2" customFormat="1" ht="23.25" thickTop="1" thickBot="1" x14ac:dyDescent="0.25">
      <c r="A24" s="177" t="s">
        <v>2262</v>
      </c>
      <c r="B24" s="296">
        <v>2000</v>
      </c>
      <c r="C24" s="297" t="s">
        <v>1058</v>
      </c>
      <c r="D24" s="157">
        <f t="shared" ref="D24:I24" si="0">D25+D30+D47+D50+D54+D58</f>
        <v>55030485.140000001</v>
      </c>
      <c r="E24" s="157">
        <v>0</v>
      </c>
      <c r="F24" s="157">
        <f t="shared" si="0"/>
        <v>0</v>
      </c>
      <c r="G24" s="157">
        <f t="shared" si="0"/>
        <v>54315135.140000001</v>
      </c>
      <c r="H24" s="157">
        <f t="shared" si="0"/>
        <v>54315135.140000001</v>
      </c>
      <c r="I24" s="157">
        <f t="shared" si="0"/>
        <v>0</v>
      </c>
      <c r="J24" s="157">
        <f t="shared" ref="J24:J87" si="1">F24+G24-H24</f>
        <v>0</v>
      </c>
    </row>
    <row r="25" spans="1:12" s="2" customFormat="1" ht="12.75" thickTop="1" thickBot="1" x14ac:dyDescent="0.25">
      <c r="A25" s="178" t="s">
        <v>2263</v>
      </c>
      <c r="B25" s="296">
        <v>2100</v>
      </c>
      <c r="C25" s="297" t="s">
        <v>1059</v>
      </c>
      <c r="D25" s="157">
        <f>D26+D29</f>
        <v>42597482</v>
      </c>
      <c r="E25" s="157">
        <v>0</v>
      </c>
      <c r="F25" s="157">
        <f>F26+F29</f>
        <v>0</v>
      </c>
      <c r="G25" s="157">
        <f>G26+G29</f>
        <v>42501089.030000001</v>
      </c>
      <c r="H25" s="157">
        <f>H26+H29</f>
        <v>42501089.030000001</v>
      </c>
      <c r="I25" s="157">
        <f>I26+I29</f>
        <v>0</v>
      </c>
      <c r="J25" s="157">
        <f t="shared" si="1"/>
        <v>0</v>
      </c>
    </row>
    <row r="26" spans="1:12" s="2" customFormat="1" ht="12.75" thickTop="1" thickBot="1" x14ac:dyDescent="0.25">
      <c r="A26" s="179" t="s">
        <v>2264</v>
      </c>
      <c r="B26" s="298">
        <v>2110</v>
      </c>
      <c r="C26" s="299" t="s">
        <v>1060</v>
      </c>
      <c r="D26" s="318">
        <f t="shared" ref="D26:I26" si="2">SUM(D27:D28)</f>
        <v>34804735</v>
      </c>
      <c r="E26" s="319">
        <v>34804735</v>
      </c>
      <c r="F26" s="318">
        <f t="shared" si="2"/>
        <v>0</v>
      </c>
      <c r="G26" s="318">
        <f t="shared" si="2"/>
        <v>34714406.060000002</v>
      </c>
      <c r="H26" s="318">
        <f t="shared" si="2"/>
        <v>34714406.060000002</v>
      </c>
      <c r="I26" s="318">
        <f t="shared" si="2"/>
        <v>0</v>
      </c>
      <c r="J26" s="183">
        <f t="shared" si="1"/>
        <v>0</v>
      </c>
    </row>
    <row r="27" spans="1:12" s="2" customFormat="1" ht="12.75" thickTop="1" thickBot="1" x14ac:dyDescent="0.25">
      <c r="A27" s="300" t="s">
        <v>1257</v>
      </c>
      <c r="B27" s="301">
        <v>2111</v>
      </c>
      <c r="C27" s="302" t="s">
        <v>1061</v>
      </c>
      <c r="D27" s="320">
        <v>34804735</v>
      </c>
      <c r="E27" s="321">
        <v>0</v>
      </c>
      <c r="F27" s="320">
        <v>0</v>
      </c>
      <c r="G27" s="320">
        <v>34714406.060000002</v>
      </c>
      <c r="H27" s="320">
        <v>34714406.060000002</v>
      </c>
      <c r="I27" s="320">
        <v>0</v>
      </c>
      <c r="J27" s="317">
        <f t="shared" si="1"/>
        <v>0</v>
      </c>
    </row>
    <row r="28" spans="1:12" s="2" customFormat="1" ht="12.75" thickTop="1" thickBot="1" x14ac:dyDescent="0.25">
      <c r="A28" s="300" t="s">
        <v>2265</v>
      </c>
      <c r="B28" s="301">
        <v>2112</v>
      </c>
      <c r="C28" s="302" t="s">
        <v>1062</v>
      </c>
      <c r="D28" s="320">
        <v>0</v>
      </c>
      <c r="E28" s="321">
        <v>0</v>
      </c>
      <c r="F28" s="320">
        <v>0</v>
      </c>
      <c r="G28" s="320">
        <v>0</v>
      </c>
      <c r="H28" s="320">
        <v>0</v>
      </c>
      <c r="I28" s="320">
        <v>0</v>
      </c>
      <c r="J28" s="317">
        <f t="shared" si="1"/>
        <v>0</v>
      </c>
    </row>
    <row r="29" spans="1:12" s="2" customFormat="1" ht="12.75" thickTop="1" thickBot="1" x14ac:dyDescent="0.25">
      <c r="A29" s="180" t="s">
        <v>2266</v>
      </c>
      <c r="B29" s="298">
        <v>2120</v>
      </c>
      <c r="C29" s="299" t="s">
        <v>1063</v>
      </c>
      <c r="D29" s="319">
        <v>7792747</v>
      </c>
      <c r="E29" s="319">
        <v>7792747</v>
      </c>
      <c r="F29" s="319">
        <v>0</v>
      </c>
      <c r="G29" s="319">
        <v>7786682.9699999997</v>
      </c>
      <c r="H29" s="319">
        <v>7786682.9699999997</v>
      </c>
      <c r="I29" s="319">
        <v>0</v>
      </c>
      <c r="J29" s="183">
        <f t="shared" si="1"/>
        <v>0</v>
      </c>
    </row>
    <row r="30" spans="1:12" s="2" customFormat="1" ht="11.25" customHeight="1" thickTop="1" thickBot="1" x14ac:dyDescent="0.25">
      <c r="A30" s="303" t="s">
        <v>2267</v>
      </c>
      <c r="B30" s="296">
        <v>2200</v>
      </c>
      <c r="C30" s="297" t="s">
        <v>1064</v>
      </c>
      <c r="D30" s="322">
        <f>SUM(D31:D37)+D44</f>
        <v>12419913.140000001</v>
      </c>
      <c r="E30" s="322">
        <v>0</v>
      </c>
      <c r="F30" s="322">
        <f>SUM(F31:F37)+F44</f>
        <v>0</v>
      </c>
      <c r="G30" s="322">
        <f>SUM(G31:G37)+G44</f>
        <v>11801552.419999998</v>
      </c>
      <c r="H30" s="322">
        <f>SUM(H31:H37)+H44</f>
        <v>11801552.419999998</v>
      </c>
      <c r="I30" s="322">
        <f>SUM(I31:I37)+I44</f>
        <v>0</v>
      </c>
      <c r="J30" s="157">
        <f t="shared" si="1"/>
        <v>0</v>
      </c>
    </row>
    <row r="31" spans="1:12" s="2" customFormat="1" ht="12" customHeight="1" thickTop="1" thickBot="1" x14ac:dyDescent="0.25">
      <c r="A31" s="304" t="s">
        <v>2268</v>
      </c>
      <c r="B31" s="298">
        <v>2210</v>
      </c>
      <c r="C31" s="299" t="s">
        <v>1065</v>
      </c>
      <c r="D31" s="319">
        <v>1222479</v>
      </c>
      <c r="E31" s="318">
        <v>0</v>
      </c>
      <c r="F31" s="319">
        <v>0</v>
      </c>
      <c r="G31" s="319">
        <v>970307.8</v>
      </c>
      <c r="H31" s="319">
        <v>970307.8</v>
      </c>
      <c r="I31" s="319">
        <v>0</v>
      </c>
      <c r="J31" s="183">
        <f t="shared" si="1"/>
        <v>0</v>
      </c>
    </row>
    <row r="32" spans="1:12" s="2" customFormat="1" ht="12.75" thickTop="1" thickBot="1" x14ac:dyDescent="0.25">
      <c r="A32" s="304" t="s">
        <v>2269</v>
      </c>
      <c r="B32" s="298">
        <v>2220</v>
      </c>
      <c r="C32" s="298">
        <v>100</v>
      </c>
      <c r="D32" s="319">
        <v>0</v>
      </c>
      <c r="E32" s="319">
        <v>0</v>
      </c>
      <c r="F32" s="319">
        <v>0</v>
      </c>
      <c r="G32" s="319">
        <v>0</v>
      </c>
      <c r="H32" s="319">
        <v>0</v>
      </c>
      <c r="I32" s="319">
        <v>0</v>
      </c>
      <c r="J32" s="183">
        <f t="shared" si="1"/>
        <v>0</v>
      </c>
    </row>
    <row r="33" spans="1:10" s="2" customFormat="1" ht="12.75" thickTop="1" thickBot="1" x14ac:dyDescent="0.25">
      <c r="A33" s="304" t="s">
        <v>2270</v>
      </c>
      <c r="B33" s="298">
        <v>2230</v>
      </c>
      <c r="C33" s="298">
        <v>110</v>
      </c>
      <c r="D33" s="319">
        <v>1917482</v>
      </c>
      <c r="E33" s="319">
        <v>1917482</v>
      </c>
      <c r="F33" s="319">
        <v>0</v>
      </c>
      <c r="G33" s="319">
        <v>1806093.75</v>
      </c>
      <c r="H33" s="319">
        <v>1806093.75</v>
      </c>
      <c r="I33" s="319">
        <v>0</v>
      </c>
      <c r="J33" s="183">
        <f t="shared" si="1"/>
        <v>0</v>
      </c>
    </row>
    <row r="34" spans="1:10" s="2" customFormat="1" ht="12.75" thickTop="1" thickBot="1" x14ac:dyDescent="0.25">
      <c r="A34" s="179" t="s">
        <v>2271</v>
      </c>
      <c r="B34" s="298">
        <v>2240</v>
      </c>
      <c r="C34" s="298">
        <v>120</v>
      </c>
      <c r="D34" s="319">
        <v>1766315</v>
      </c>
      <c r="E34" s="318">
        <v>0</v>
      </c>
      <c r="F34" s="319">
        <v>0</v>
      </c>
      <c r="G34" s="319">
        <v>1766110.11</v>
      </c>
      <c r="H34" s="319">
        <v>1766110.11</v>
      </c>
      <c r="I34" s="319">
        <v>0</v>
      </c>
      <c r="J34" s="183">
        <f t="shared" si="1"/>
        <v>0</v>
      </c>
    </row>
    <row r="35" spans="1:10" s="2" customFormat="1" ht="12.75" thickTop="1" thickBot="1" x14ac:dyDescent="0.25">
      <c r="A35" s="179" t="s">
        <v>1258</v>
      </c>
      <c r="B35" s="298">
        <v>2250</v>
      </c>
      <c r="C35" s="298">
        <v>130</v>
      </c>
      <c r="D35" s="319">
        <v>65600</v>
      </c>
      <c r="E35" s="318">
        <v>0</v>
      </c>
      <c r="F35" s="319">
        <v>0</v>
      </c>
      <c r="G35" s="319">
        <v>65333.52</v>
      </c>
      <c r="H35" s="319">
        <v>65333.52</v>
      </c>
      <c r="I35" s="319">
        <v>0</v>
      </c>
      <c r="J35" s="183">
        <f t="shared" si="1"/>
        <v>0</v>
      </c>
    </row>
    <row r="36" spans="1:10" s="2" customFormat="1" ht="12.75" thickTop="1" thickBot="1" x14ac:dyDescent="0.25">
      <c r="A36" s="305" t="s">
        <v>2272</v>
      </c>
      <c r="B36" s="298">
        <v>2260</v>
      </c>
      <c r="C36" s="298">
        <v>140</v>
      </c>
      <c r="D36" s="319">
        <v>0</v>
      </c>
      <c r="E36" s="318">
        <v>0</v>
      </c>
      <c r="F36" s="319">
        <v>0</v>
      </c>
      <c r="G36" s="319">
        <v>0</v>
      </c>
      <c r="H36" s="319">
        <v>0</v>
      </c>
      <c r="I36" s="319">
        <v>0</v>
      </c>
      <c r="J36" s="183">
        <f t="shared" si="1"/>
        <v>0</v>
      </c>
    </row>
    <row r="37" spans="1:10" s="2" customFormat="1" ht="12.75" thickTop="1" thickBot="1" x14ac:dyDescent="0.25">
      <c r="A37" s="180" t="s">
        <v>1259</v>
      </c>
      <c r="B37" s="298">
        <v>2270</v>
      </c>
      <c r="C37" s="298">
        <v>150</v>
      </c>
      <c r="D37" s="318">
        <f>SUM(D38:D43)</f>
        <v>7417634.1399999997</v>
      </c>
      <c r="E37" s="319">
        <v>7417634.1399999997</v>
      </c>
      <c r="F37" s="318">
        <f>SUM(F38:F43)</f>
        <v>0</v>
      </c>
      <c r="G37" s="318">
        <f>SUM(G38:G43)</f>
        <v>7163305.04</v>
      </c>
      <c r="H37" s="318">
        <f>SUM(H38:H43)</f>
        <v>7163305.04</v>
      </c>
      <c r="I37" s="318">
        <f>SUM(I38:I43)</f>
        <v>0</v>
      </c>
      <c r="J37" s="183">
        <f>F37+G37-H37</f>
        <v>0</v>
      </c>
    </row>
    <row r="38" spans="1:10" s="2" customFormat="1" ht="12.75" thickTop="1" thickBot="1" x14ac:dyDescent="0.25">
      <c r="A38" s="300" t="s">
        <v>1260</v>
      </c>
      <c r="B38" s="301">
        <v>2271</v>
      </c>
      <c r="C38" s="301">
        <v>160</v>
      </c>
      <c r="D38" s="320">
        <v>0</v>
      </c>
      <c r="E38" s="321">
        <v>0</v>
      </c>
      <c r="F38" s="320">
        <v>0</v>
      </c>
      <c r="G38" s="320">
        <v>0</v>
      </c>
      <c r="H38" s="320">
        <v>0</v>
      </c>
      <c r="I38" s="320">
        <v>0</v>
      </c>
      <c r="J38" s="317">
        <f t="shared" si="1"/>
        <v>0</v>
      </c>
    </row>
    <row r="39" spans="1:10" s="2" customFormat="1" ht="12.75" thickTop="1" thickBot="1" x14ac:dyDescent="0.25">
      <c r="A39" s="300" t="s">
        <v>2273</v>
      </c>
      <c r="B39" s="301">
        <v>2272</v>
      </c>
      <c r="C39" s="301">
        <v>170</v>
      </c>
      <c r="D39" s="320">
        <v>108262</v>
      </c>
      <c r="E39" s="321">
        <v>0</v>
      </c>
      <c r="F39" s="320">
        <v>0</v>
      </c>
      <c r="G39" s="320">
        <v>108091.89</v>
      </c>
      <c r="H39" s="320">
        <v>108091.89</v>
      </c>
      <c r="I39" s="320">
        <v>0</v>
      </c>
      <c r="J39" s="317">
        <f t="shared" si="1"/>
        <v>0</v>
      </c>
    </row>
    <row r="40" spans="1:10" s="2" customFormat="1" ht="12.75" thickTop="1" thickBot="1" x14ac:dyDescent="0.25">
      <c r="A40" s="300" t="s">
        <v>1261</v>
      </c>
      <c r="B40" s="301">
        <v>2273</v>
      </c>
      <c r="C40" s="301">
        <v>180</v>
      </c>
      <c r="D40" s="320">
        <v>1690440.14</v>
      </c>
      <c r="E40" s="321">
        <v>0</v>
      </c>
      <c r="F40" s="320">
        <v>0</v>
      </c>
      <c r="G40" s="320">
        <v>1687772.27</v>
      </c>
      <c r="H40" s="320">
        <v>1687772.27</v>
      </c>
      <c r="I40" s="320">
        <v>0</v>
      </c>
      <c r="J40" s="317">
        <f t="shared" si="1"/>
        <v>0</v>
      </c>
    </row>
    <row r="41" spans="1:10" s="2" customFormat="1" ht="12.75" thickTop="1" thickBot="1" x14ac:dyDescent="0.25">
      <c r="A41" s="300" t="s">
        <v>1262</v>
      </c>
      <c r="B41" s="301">
        <v>2274</v>
      </c>
      <c r="C41" s="301">
        <v>190</v>
      </c>
      <c r="D41" s="320">
        <v>4400932</v>
      </c>
      <c r="E41" s="321">
        <v>0</v>
      </c>
      <c r="F41" s="320">
        <v>0</v>
      </c>
      <c r="G41" s="320">
        <v>4149440.88</v>
      </c>
      <c r="H41" s="320">
        <v>4149440.88</v>
      </c>
      <c r="I41" s="320">
        <v>0</v>
      </c>
      <c r="J41" s="317">
        <f t="shared" si="1"/>
        <v>0</v>
      </c>
    </row>
    <row r="42" spans="1:10" s="2" customFormat="1" ht="12.75" thickTop="1" thickBot="1" x14ac:dyDescent="0.25">
      <c r="A42" s="300" t="s">
        <v>1263</v>
      </c>
      <c r="B42" s="301">
        <v>2275</v>
      </c>
      <c r="C42" s="301">
        <v>200</v>
      </c>
      <c r="D42" s="320">
        <v>1218000</v>
      </c>
      <c r="E42" s="321">
        <v>0</v>
      </c>
      <c r="F42" s="320">
        <v>0</v>
      </c>
      <c r="G42" s="320">
        <v>1218000</v>
      </c>
      <c r="H42" s="320">
        <v>1218000</v>
      </c>
      <c r="I42" s="320">
        <v>0</v>
      </c>
      <c r="J42" s="317">
        <f t="shared" si="1"/>
        <v>0</v>
      </c>
    </row>
    <row r="43" spans="1:10" s="2" customFormat="1" ht="12.75" thickTop="1" thickBot="1" x14ac:dyDescent="0.25">
      <c r="A43" s="300" t="s">
        <v>2510</v>
      </c>
      <c r="B43" s="301">
        <v>2276</v>
      </c>
      <c r="C43" s="301">
        <v>210</v>
      </c>
      <c r="D43" s="320">
        <v>0</v>
      </c>
      <c r="E43" s="321">
        <v>0</v>
      </c>
      <c r="F43" s="320">
        <v>0</v>
      </c>
      <c r="G43" s="320">
        <v>0</v>
      </c>
      <c r="H43" s="320">
        <v>0</v>
      </c>
      <c r="I43" s="320">
        <v>0</v>
      </c>
      <c r="J43" s="317">
        <f>F43+G43-H43</f>
        <v>0</v>
      </c>
    </row>
    <row r="44" spans="1:10" s="2" customFormat="1" ht="13.5" customHeight="1" thickTop="1" thickBot="1" x14ac:dyDescent="0.25">
      <c r="A44" s="305" t="s">
        <v>2274</v>
      </c>
      <c r="B44" s="298">
        <v>2280</v>
      </c>
      <c r="C44" s="298">
        <v>220</v>
      </c>
      <c r="D44" s="318">
        <f>SUM(D45:D46)</f>
        <v>30403</v>
      </c>
      <c r="E44" s="318">
        <v>0</v>
      </c>
      <c r="F44" s="318">
        <f>SUM(F45:F46)</f>
        <v>0</v>
      </c>
      <c r="G44" s="318">
        <f>SUM(G45:G46)</f>
        <v>30402.2</v>
      </c>
      <c r="H44" s="318">
        <f>SUM(H45:H46)</f>
        <v>30402.2</v>
      </c>
      <c r="I44" s="318">
        <f>SUM(I45:I46)</f>
        <v>0</v>
      </c>
      <c r="J44" s="183">
        <f t="shared" si="1"/>
        <v>0</v>
      </c>
    </row>
    <row r="45" spans="1:10" s="2" customFormat="1" ht="12.75" customHeight="1" thickTop="1" thickBot="1" x14ac:dyDescent="0.25">
      <c r="A45" s="307" t="s">
        <v>2275</v>
      </c>
      <c r="B45" s="177">
        <v>2281</v>
      </c>
      <c r="C45" s="177">
        <v>230</v>
      </c>
      <c r="D45" s="320">
        <v>0</v>
      </c>
      <c r="E45" s="320">
        <v>0</v>
      </c>
      <c r="F45" s="320">
        <v>0</v>
      </c>
      <c r="G45" s="320">
        <v>0</v>
      </c>
      <c r="H45" s="320">
        <v>0</v>
      </c>
      <c r="I45" s="320">
        <v>0</v>
      </c>
      <c r="J45" s="317">
        <f t="shared" si="1"/>
        <v>0</v>
      </c>
    </row>
    <row r="46" spans="1:10" s="2" customFormat="1" ht="12.75" customHeight="1" thickTop="1" thickBot="1" x14ac:dyDescent="0.25">
      <c r="A46" s="308" t="s">
        <v>2276</v>
      </c>
      <c r="B46" s="177">
        <v>2282</v>
      </c>
      <c r="C46" s="177">
        <v>240</v>
      </c>
      <c r="D46" s="320">
        <v>30403</v>
      </c>
      <c r="E46" s="320">
        <v>30403</v>
      </c>
      <c r="F46" s="320">
        <v>0</v>
      </c>
      <c r="G46" s="320">
        <v>30402.2</v>
      </c>
      <c r="H46" s="320">
        <v>30402.2</v>
      </c>
      <c r="I46" s="320">
        <v>0</v>
      </c>
      <c r="J46" s="317">
        <f t="shared" si="1"/>
        <v>0</v>
      </c>
    </row>
    <row r="47" spans="1:10" s="2" customFormat="1" ht="12.75" thickTop="1" thickBot="1" x14ac:dyDescent="0.25">
      <c r="A47" s="178" t="s">
        <v>2277</v>
      </c>
      <c r="B47" s="181">
        <v>2400</v>
      </c>
      <c r="C47" s="181">
        <v>250</v>
      </c>
      <c r="D47" s="322">
        <f t="shared" ref="D47:I47" si="3">SUM(D48:D49)</f>
        <v>0</v>
      </c>
      <c r="E47" s="322">
        <f t="shared" si="3"/>
        <v>0</v>
      </c>
      <c r="F47" s="322">
        <f t="shared" si="3"/>
        <v>0</v>
      </c>
      <c r="G47" s="322">
        <f t="shared" si="3"/>
        <v>0</v>
      </c>
      <c r="H47" s="322">
        <f t="shared" si="3"/>
        <v>0</v>
      </c>
      <c r="I47" s="322">
        <f t="shared" si="3"/>
        <v>0</v>
      </c>
      <c r="J47" s="157">
        <f t="shared" si="1"/>
        <v>0</v>
      </c>
    </row>
    <row r="48" spans="1:10" s="2" customFormat="1" ht="12.75" thickTop="1" thickBot="1" x14ac:dyDescent="0.25">
      <c r="A48" s="309" t="s">
        <v>2278</v>
      </c>
      <c r="B48" s="182">
        <v>2410</v>
      </c>
      <c r="C48" s="182">
        <v>260</v>
      </c>
      <c r="D48" s="319">
        <v>0</v>
      </c>
      <c r="E48" s="318">
        <v>0</v>
      </c>
      <c r="F48" s="319">
        <v>0</v>
      </c>
      <c r="G48" s="319">
        <v>0</v>
      </c>
      <c r="H48" s="319">
        <v>0</v>
      </c>
      <c r="I48" s="319">
        <v>0</v>
      </c>
      <c r="J48" s="183">
        <f t="shared" si="1"/>
        <v>0</v>
      </c>
    </row>
    <row r="49" spans="1:10" s="2" customFormat="1" ht="12.75" thickTop="1" thickBot="1" x14ac:dyDescent="0.25">
      <c r="A49" s="309" t="s">
        <v>2279</v>
      </c>
      <c r="B49" s="182">
        <v>2420</v>
      </c>
      <c r="C49" s="182">
        <v>270</v>
      </c>
      <c r="D49" s="319">
        <v>0</v>
      </c>
      <c r="E49" s="318">
        <v>0</v>
      </c>
      <c r="F49" s="319">
        <v>0</v>
      </c>
      <c r="G49" s="319">
        <v>0</v>
      </c>
      <c r="H49" s="319">
        <v>0</v>
      </c>
      <c r="I49" s="319">
        <v>0</v>
      </c>
      <c r="J49" s="183">
        <f t="shared" si="1"/>
        <v>0</v>
      </c>
    </row>
    <row r="50" spans="1:10" s="2" customFormat="1" ht="12" customHeight="1" thickTop="1" thickBot="1" x14ac:dyDescent="0.25">
      <c r="A50" s="310" t="s">
        <v>2280</v>
      </c>
      <c r="B50" s="181">
        <v>2600</v>
      </c>
      <c r="C50" s="181">
        <v>280</v>
      </c>
      <c r="D50" s="322">
        <f t="shared" ref="D50:I50" si="4">SUM(D51:D53)</f>
        <v>0</v>
      </c>
      <c r="E50" s="322">
        <f t="shared" si="4"/>
        <v>0</v>
      </c>
      <c r="F50" s="322">
        <f t="shared" si="4"/>
        <v>0</v>
      </c>
      <c r="G50" s="322">
        <f t="shared" si="4"/>
        <v>0</v>
      </c>
      <c r="H50" s="322">
        <f t="shared" si="4"/>
        <v>0</v>
      </c>
      <c r="I50" s="322">
        <f t="shared" si="4"/>
        <v>0</v>
      </c>
      <c r="J50" s="157">
        <f t="shared" si="1"/>
        <v>0</v>
      </c>
    </row>
    <row r="51" spans="1:10" s="2" customFormat="1" ht="12.75" thickTop="1" thickBot="1" x14ac:dyDescent="0.25">
      <c r="A51" s="180" t="s">
        <v>1264</v>
      </c>
      <c r="B51" s="182">
        <v>2610</v>
      </c>
      <c r="C51" s="182">
        <v>290</v>
      </c>
      <c r="D51" s="323">
        <v>0</v>
      </c>
      <c r="E51" s="324">
        <v>0</v>
      </c>
      <c r="F51" s="323">
        <v>0</v>
      </c>
      <c r="G51" s="323">
        <v>0</v>
      </c>
      <c r="H51" s="323">
        <v>0</v>
      </c>
      <c r="I51" s="323">
        <v>0</v>
      </c>
      <c r="J51" s="183">
        <f t="shared" si="1"/>
        <v>0</v>
      </c>
    </row>
    <row r="52" spans="1:10" s="2" customFormat="1" ht="12.75" thickTop="1" thickBot="1" x14ac:dyDescent="0.25">
      <c r="A52" s="180" t="s">
        <v>1265</v>
      </c>
      <c r="B52" s="182">
        <v>2620</v>
      </c>
      <c r="C52" s="182">
        <v>300</v>
      </c>
      <c r="D52" s="323">
        <v>0</v>
      </c>
      <c r="E52" s="324">
        <v>0</v>
      </c>
      <c r="F52" s="323">
        <v>0</v>
      </c>
      <c r="G52" s="323">
        <v>0</v>
      </c>
      <c r="H52" s="323">
        <v>0</v>
      </c>
      <c r="I52" s="323">
        <v>0</v>
      </c>
      <c r="J52" s="183">
        <f t="shared" si="1"/>
        <v>0</v>
      </c>
    </row>
    <row r="53" spans="1:10" s="2" customFormat="1" ht="12.75" thickTop="1" thickBot="1" x14ac:dyDescent="0.25">
      <c r="A53" s="309" t="s">
        <v>2281</v>
      </c>
      <c r="B53" s="182">
        <v>2630</v>
      </c>
      <c r="C53" s="182">
        <v>310</v>
      </c>
      <c r="D53" s="323">
        <v>0</v>
      </c>
      <c r="E53" s="324">
        <v>0</v>
      </c>
      <c r="F53" s="323">
        <v>0</v>
      </c>
      <c r="G53" s="323">
        <v>0</v>
      </c>
      <c r="H53" s="323">
        <v>0</v>
      </c>
      <c r="I53" s="323">
        <v>0</v>
      </c>
      <c r="J53" s="183">
        <f t="shared" si="1"/>
        <v>0</v>
      </c>
    </row>
    <row r="54" spans="1:10" s="2" customFormat="1" ht="12.75" thickTop="1" thickBot="1" x14ac:dyDescent="0.25">
      <c r="A54" s="311" t="s">
        <v>2282</v>
      </c>
      <c r="B54" s="181">
        <v>2700</v>
      </c>
      <c r="C54" s="181">
        <v>320</v>
      </c>
      <c r="D54" s="325">
        <f t="shared" ref="D54:I54" si="5">SUM(D55:D57)</f>
        <v>0</v>
      </c>
      <c r="E54" s="326">
        <v>0</v>
      </c>
      <c r="F54" s="325">
        <f t="shared" si="5"/>
        <v>0</v>
      </c>
      <c r="G54" s="325">
        <f t="shared" si="5"/>
        <v>0</v>
      </c>
      <c r="H54" s="325">
        <f t="shared" si="5"/>
        <v>0</v>
      </c>
      <c r="I54" s="325">
        <f t="shared" si="5"/>
        <v>0</v>
      </c>
      <c r="J54" s="157">
        <f t="shared" si="1"/>
        <v>0</v>
      </c>
    </row>
    <row r="55" spans="1:10" s="2" customFormat="1" ht="12.75" customHeight="1" thickTop="1" thickBot="1" x14ac:dyDescent="0.25">
      <c r="A55" s="180" t="s">
        <v>2283</v>
      </c>
      <c r="B55" s="182">
        <v>2710</v>
      </c>
      <c r="C55" s="182">
        <v>330</v>
      </c>
      <c r="D55" s="323">
        <v>0</v>
      </c>
      <c r="E55" s="324">
        <v>0</v>
      </c>
      <c r="F55" s="323">
        <v>0</v>
      </c>
      <c r="G55" s="323">
        <v>0</v>
      </c>
      <c r="H55" s="323">
        <v>0</v>
      </c>
      <c r="I55" s="323">
        <v>0</v>
      </c>
      <c r="J55" s="183">
        <f t="shared" si="1"/>
        <v>0</v>
      </c>
    </row>
    <row r="56" spans="1:10" s="2" customFormat="1" ht="12.75" thickTop="1" thickBot="1" x14ac:dyDescent="0.25">
      <c r="A56" s="180" t="s">
        <v>2284</v>
      </c>
      <c r="B56" s="182">
        <v>2720</v>
      </c>
      <c r="C56" s="182">
        <v>340</v>
      </c>
      <c r="D56" s="323">
        <v>0</v>
      </c>
      <c r="E56" s="324">
        <v>0</v>
      </c>
      <c r="F56" s="323">
        <v>0</v>
      </c>
      <c r="G56" s="323">
        <v>0</v>
      </c>
      <c r="H56" s="323">
        <v>0</v>
      </c>
      <c r="I56" s="323">
        <v>0</v>
      </c>
      <c r="J56" s="183">
        <f t="shared" si="1"/>
        <v>0</v>
      </c>
    </row>
    <row r="57" spans="1:10" s="2" customFormat="1" ht="12.75" thickTop="1" thickBot="1" x14ac:dyDescent="0.25">
      <c r="A57" s="180" t="s">
        <v>2285</v>
      </c>
      <c r="B57" s="182">
        <v>2730</v>
      </c>
      <c r="C57" s="182">
        <v>350</v>
      </c>
      <c r="D57" s="323">
        <v>0</v>
      </c>
      <c r="E57" s="324">
        <v>0</v>
      </c>
      <c r="F57" s="323">
        <v>0</v>
      </c>
      <c r="G57" s="323">
        <v>0</v>
      </c>
      <c r="H57" s="323">
        <v>0</v>
      </c>
      <c r="I57" s="323">
        <v>0</v>
      </c>
      <c r="J57" s="183">
        <f t="shared" si="1"/>
        <v>0</v>
      </c>
    </row>
    <row r="58" spans="1:10" s="2" customFormat="1" ht="12.75" thickTop="1" thickBot="1" x14ac:dyDescent="0.25">
      <c r="A58" s="311" t="s">
        <v>2286</v>
      </c>
      <c r="B58" s="181">
        <v>2800</v>
      </c>
      <c r="C58" s="181">
        <v>360</v>
      </c>
      <c r="D58" s="326">
        <v>13090</v>
      </c>
      <c r="E58" s="325">
        <v>0</v>
      </c>
      <c r="F58" s="326">
        <v>0</v>
      </c>
      <c r="G58" s="326">
        <v>12493.69</v>
      </c>
      <c r="H58" s="326">
        <v>12493.69</v>
      </c>
      <c r="I58" s="326">
        <v>0</v>
      </c>
      <c r="J58" s="157">
        <f t="shared" si="1"/>
        <v>0</v>
      </c>
    </row>
    <row r="59" spans="1:10" s="2" customFormat="1" ht="12.75" thickTop="1" thickBot="1" x14ac:dyDescent="0.25">
      <c r="A59" s="181" t="s">
        <v>2287</v>
      </c>
      <c r="B59" s="181">
        <v>3000</v>
      </c>
      <c r="C59" s="181">
        <v>370</v>
      </c>
      <c r="D59" s="325">
        <f t="shared" ref="D59:I59" si="6">D60+D74</f>
        <v>0</v>
      </c>
      <c r="E59" s="325">
        <f t="shared" si="6"/>
        <v>0</v>
      </c>
      <c r="F59" s="325">
        <f t="shared" si="6"/>
        <v>0</v>
      </c>
      <c r="G59" s="325">
        <f t="shared" si="6"/>
        <v>0</v>
      </c>
      <c r="H59" s="325">
        <f t="shared" si="6"/>
        <v>0</v>
      </c>
      <c r="I59" s="325">
        <f t="shared" si="6"/>
        <v>0</v>
      </c>
      <c r="J59" s="157">
        <f t="shared" si="1"/>
        <v>0</v>
      </c>
    </row>
    <row r="60" spans="1:10" s="2" customFormat="1" ht="12.75" thickTop="1" thickBot="1" x14ac:dyDescent="0.25">
      <c r="A60" s="178" t="s">
        <v>1241</v>
      </c>
      <c r="B60" s="181">
        <v>3100</v>
      </c>
      <c r="C60" s="181">
        <v>380</v>
      </c>
      <c r="D60" s="325">
        <f t="shared" ref="D60:I60" si="7">D61+D62+D65+D68+D72+D73</f>
        <v>0</v>
      </c>
      <c r="E60" s="325">
        <f t="shared" si="7"/>
        <v>0</v>
      </c>
      <c r="F60" s="325">
        <f t="shared" si="7"/>
        <v>0</v>
      </c>
      <c r="G60" s="325">
        <f t="shared" si="7"/>
        <v>0</v>
      </c>
      <c r="H60" s="325">
        <f t="shared" si="7"/>
        <v>0</v>
      </c>
      <c r="I60" s="325">
        <f t="shared" si="7"/>
        <v>0</v>
      </c>
      <c r="J60" s="157">
        <f t="shared" si="1"/>
        <v>0</v>
      </c>
    </row>
    <row r="61" spans="1:10" s="2" customFormat="1" ht="12.75" thickTop="1" thickBot="1" x14ac:dyDescent="0.25">
      <c r="A61" s="180" t="s">
        <v>1266</v>
      </c>
      <c r="B61" s="182">
        <v>3110</v>
      </c>
      <c r="C61" s="182">
        <v>390</v>
      </c>
      <c r="D61" s="323">
        <v>0</v>
      </c>
      <c r="E61" s="324">
        <v>0</v>
      </c>
      <c r="F61" s="323">
        <v>0</v>
      </c>
      <c r="G61" s="323">
        <v>0</v>
      </c>
      <c r="H61" s="323">
        <v>0</v>
      </c>
      <c r="I61" s="323">
        <v>0</v>
      </c>
      <c r="J61" s="183">
        <f t="shared" si="1"/>
        <v>0</v>
      </c>
    </row>
    <row r="62" spans="1:10" s="2" customFormat="1" ht="12.75" thickTop="1" thickBot="1" x14ac:dyDescent="0.25">
      <c r="A62" s="309" t="s">
        <v>1267</v>
      </c>
      <c r="B62" s="182">
        <v>3120</v>
      </c>
      <c r="C62" s="182">
        <v>400</v>
      </c>
      <c r="D62" s="327">
        <f t="shared" ref="D62:I62" si="8">SUM(D63:D64)</f>
        <v>0</v>
      </c>
      <c r="E62" s="327">
        <f t="shared" si="8"/>
        <v>0</v>
      </c>
      <c r="F62" s="327">
        <f t="shared" si="8"/>
        <v>0</v>
      </c>
      <c r="G62" s="327">
        <f t="shared" si="8"/>
        <v>0</v>
      </c>
      <c r="H62" s="327">
        <f t="shared" si="8"/>
        <v>0</v>
      </c>
      <c r="I62" s="327">
        <f t="shared" si="8"/>
        <v>0</v>
      </c>
      <c r="J62" s="183">
        <f t="shared" si="1"/>
        <v>0</v>
      </c>
    </row>
    <row r="63" spans="1:10" s="2" customFormat="1" ht="12.75" thickTop="1" thickBot="1" x14ac:dyDescent="0.25">
      <c r="A63" s="312" t="s">
        <v>2288</v>
      </c>
      <c r="B63" s="177">
        <v>3121</v>
      </c>
      <c r="C63" s="177">
        <v>410</v>
      </c>
      <c r="D63" s="315">
        <v>0</v>
      </c>
      <c r="E63" s="328">
        <v>0</v>
      </c>
      <c r="F63" s="315">
        <v>0</v>
      </c>
      <c r="G63" s="315">
        <v>0</v>
      </c>
      <c r="H63" s="315">
        <v>0</v>
      </c>
      <c r="I63" s="315">
        <v>0</v>
      </c>
      <c r="J63" s="317">
        <f t="shared" si="1"/>
        <v>0</v>
      </c>
    </row>
    <row r="64" spans="1:10" s="2" customFormat="1" ht="12.75" thickTop="1" thickBot="1" x14ac:dyDescent="0.25">
      <c r="A64" s="312" t="s">
        <v>2289</v>
      </c>
      <c r="B64" s="177">
        <v>3122</v>
      </c>
      <c r="C64" s="177">
        <v>420</v>
      </c>
      <c r="D64" s="315">
        <v>0</v>
      </c>
      <c r="E64" s="328">
        <v>0</v>
      </c>
      <c r="F64" s="315">
        <v>0</v>
      </c>
      <c r="G64" s="315">
        <v>0</v>
      </c>
      <c r="H64" s="315">
        <v>0</v>
      </c>
      <c r="I64" s="315">
        <v>0</v>
      </c>
      <c r="J64" s="317">
        <f t="shared" si="1"/>
        <v>0</v>
      </c>
    </row>
    <row r="65" spans="1:10" s="2" customFormat="1" ht="12.75" thickTop="1" thickBot="1" x14ac:dyDescent="0.25">
      <c r="A65" s="179" t="s">
        <v>1268</v>
      </c>
      <c r="B65" s="182">
        <v>3130</v>
      </c>
      <c r="C65" s="182">
        <v>430</v>
      </c>
      <c r="D65" s="324">
        <f t="shared" ref="D65:I65" si="9">SUM(D66:D67)</f>
        <v>0</v>
      </c>
      <c r="E65" s="324">
        <f t="shared" si="9"/>
        <v>0</v>
      </c>
      <c r="F65" s="324">
        <f t="shared" si="9"/>
        <v>0</v>
      </c>
      <c r="G65" s="324">
        <f t="shared" si="9"/>
        <v>0</v>
      </c>
      <c r="H65" s="324">
        <f t="shared" si="9"/>
        <v>0</v>
      </c>
      <c r="I65" s="324">
        <f t="shared" si="9"/>
        <v>0</v>
      </c>
      <c r="J65" s="329">
        <f t="shared" si="1"/>
        <v>0</v>
      </c>
    </row>
    <row r="66" spans="1:10" s="2" customFormat="1" ht="12.75" thickTop="1" thickBot="1" x14ac:dyDescent="0.25">
      <c r="A66" s="312" t="s">
        <v>2290</v>
      </c>
      <c r="B66" s="177">
        <v>3131</v>
      </c>
      <c r="C66" s="177">
        <v>440</v>
      </c>
      <c r="D66" s="315">
        <v>0</v>
      </c>
      <c r="E66" s="328">
        <v>0</v>
      </c>
      <c r="F66" s="315">
        <v>0</v>
      </c>
      <c r="G66" s="315">
        <v>0</v>
      </c>
      <c r="H66" s="315">
        <v>0</v>
      </c>
      <c r="I66" s="315">
        <v>0</v>
      </c>
      <c r="J66" s="317">
        <f t="shared" si="1"/>
        <v>0</v>
      </c>
    </row>
    <row r="67" spans="1:10" s="2" customFormat="1" ht="12.75" thickTop="1" thickBot="1" x14ac:dyDescent="0.25">
      <c r="A67" s="312" t="s">
        <v>1242</v>
      </c>
      <c r="B67" s="177">
        <v>3132</v>
      </c>
      <c r="C67" s="177">
        <v>450</v>
      </c>
      <c r="D67" s="315">
        <v>0</v>
      </c>
      <c r="E67" s="328">
        <v>0</v>
      </c>
      <c r="F67" s="315">
        <v>0</v>
      </c>
      <c r="G67" s="315">
        <v>0</v>
      </c>
      <c r="H67" s="315">
        <v>0</v>
      </c>
      <c r="I67" s="315">
        <v>0</v>
      </c>
      <c r="J67" s="317">
        <f t="shared" si="1"/>
        <v>0</v>
      </c>
    </row>
    <row r="68" spans="1:10" s="2" customFormat="1" ht="12.75" thickTop="1" thickBot="1" x14ac:dyDescent="0.25">
      <c r="A68" s="179" t="s">
        <v>1243</v>
      </c>
      <c r="B68" s="182">
        <v>3140</v>
      </c>
      <c r="C68" s="182">
        <v>460</v>
      </c>
      <c r="D68" s="324">
        <f t="shared" ref="D68:I68" si="10">SUM(D69:D71)</f>
        <v>0</v>
      </c>
      <c r="E68" s="324">
        <f t="shared" si="10"/>
        <v>0</v>
      </c>
      <c r="F68" s="324">
        <f t="shared" si="10"/>
        <v>0</v>
      </c>
      <c r="G68" s="324">
        <f t="shared" si="10"/>
        <v>0</v>
      </c>
      <c r="H68" s="324">
        <f t="shared" si="10"/>
        <v>0</v>
      </c>
      <c r="I68" s="324">
        <f t="shared" si="10"/>
        <v>0</v>
      </c>
      <c r="J68" s="329">
        <f t="shared" si="1"/>
        <v>0</v>
      </c>
    </row>
    <row r="69" spans="1:10" s="2" customFormat="1" ht="13.5" thickTop="1" thickBot="1" x14ac:dyDescent="0.25">
      <c r="A69" s="313" t="s">
        <v>2291</v>
      </c>
      <c r="B69" s="177">
        <v>3141</v>
      </c>
      <c r="C69" s="177">
        <v>470</v>
      </c>
      <c r="D69" s="315">
        <v>0</v>
      </c>
      <c r="E69" s="328">
        <v>0</v>
      </c>
      <c r="F69" s="315">
        <v>0</v>
      </c>
      <c r="G69" s="315">
        <v>0</v>
      </c>
      <c r="H69" s="315">
        <v>0</v>
      </c>
      <c r="I69" s="315">
        <v>0</v>
      </c>
      <c r="J69" s="317">
        <f t="shared" si="1"/>
        <v>0</v>
      </c>
    </row>
    <row r="70" spans="1:10" s="2" customFormat="1" ht="13.5" thickTop="1" thickBot="1" x14ac:dyDescent="0.25">
      <c r="A70" s="313" t="s">
        <v>2292</v>
      </c>
      <c r="B70" s="177">
        <v>3142</v>
      </c>
      <c r="C70" s="177">
        <v>480</v>
      </c>
      <c r="D70" s="315">
        <v>0</v>
      </c>
      <c r="E70" s="328">
        <v>0</v>
      </c>
      <c r="F70" s="315">
        <v>0</v>
      </c>
      <c r="G70" s="315">
        <v>0</v>
      </c>
      <c r="H70" s="315">
        <v>0</v>
      </c>
      <c r="I70" s="315">
        <v>0</v>
      </c>
      <c r="J70" s="317">
        <f t="shared" si="1"/>
        <v>0</v>
      </c>
    </row>
    <row r="71" spans="1:10" s="2" customFormat="1" ht="13.5" thickTop="1" thickBot="1" x14ac:dyDescent="0.25">
      <c r="A71" s="313" t="s">
        <v>2293</v>
      </c>
      <c r="B71" s="177">
        <v>3143</v>
      </c>
      <c r="C71" s="177">
        <v>490</v>
      </c>
      <c r="D71" s="315">
        <v>0</v>
      </c>
      <c r="E71" s="328">
        <v>0</v>
      </c>
      <c r="F71" s="315">
        <v>0</v>
      </c>
      <c r="G71" s="315">
        <v>0</v>
      </c>
      <c r="H71" s="315">
        <v>0</v>
      </c>
      <c r="I71" s="315">
        <v>0</v>
      </c>
      <c r="J71" s="317">
        <f t="shared" si="1"/>
        <v>0</v>
      </c>
    </row>
    <row r="72" spans="1:10" s="2" customFormat="1" ht="12.75" thickTop="1" thickBot="1" x14ac:dyDescent="0.25">
      <c r="A72" s="179" t="s">
        <v>1269</v>
      </c>
      <c r="B72" s="182">
        <v>3150</v>
      </c>
      <c r="C72" s="182">
        <v>500</v>
      </c>
      <c r="D72" s="323">
        <v>0</v>
      </c>
      <c r="E72" s="324">
        <v>0</v>
      </c>
      <c r="F72" s="323">
        <v>0</v>
      </c>
      <c r="G72" s="323">
        <v>0</v>
      </c>
      <c r="H72" s="323">
        <v>0</v>
      </c>
      <c r="I72" s="323">
        <v>0</v>
      </c>
      <c r="J72" s="329">
        <f t="shared" si="1"/>
        <v>0</v>
      </c>
    </row>
    <row r="73" spans="1:10" s="2" customFormat="1" ht="12.75" thickTop="1" thickBot="1" x14ac:dyDescent="0.25">
      <c r="A73" s="179" t="s">
        <v>2294</v>
      </c>
      <c r="B73" s="182">
        <v>3160</v>
      </c>
      <c r="C73" s="182">
        <v>510</v>
      </c>
      <c r="D73" s="323">
        <v>0</v>
      </c>
      <c r="E73" s="324">
        <v>0</v>
      </c>
      <c r="F73" s="323">
        <v>0</v>
      </c>
      <c r="G73" s="323">
        <v>0</v>
      </c>
      <c r="H73" s="323">
        <v>0</v>
      </c>
      <c r="I73" s="323">
        <v>0</v>
      </c>
      <c r="J73" s="329">
        <f t="shared" si="1"/>
        <v>0</v>
      </c>
    </row>
    <row r="74" spans="1:10" s="2" customFormat="1" ht="12.75" thickTop="1" thickBot="1" x14ac:dyDescent="0.25">
      <c r="A74" s="178" t="s">
        <v>1270</v>
      </c>
      <c r="B74" s="181">
        <v>3200</v>
      </c>
      <c r="C74" s="181">
        <v>520</v>
      </c>
      <c r="D74" s="325">
        <f t="shared" ref="D74:I74" si="11">SUM(D75:D78)</f>
        <v>0</v>
      </c>
      <c r="E74" s="325">
        <f t="shared" si="11"/>
        <v>0</v>
      </c>
      <c r="F74" s="325">
        <f t="shared" si="11"/>
        <v>0</v>
      </c>
      <c r="G74" s="325">
        <f t="shared" si="11"/>
        <v>0</v>
      </c>
      <c r="H74" s="325">
        <f t="shared" si="11"/>
        <v>0</v>
      </c>
      <c r="I74" s="325">
        <f t="shared" si="11"/>
        <v>0</v>
      </c>
      <c r="J74" s="157">
        <f t="shared" si="1"/>
        <v>0</v>
      </c>
    </row>
    <row r="75" spans="1:10" s="2" customFormat="1" ht="12.75" thickTop="1" thickBot="1" x14ac:dyDescent="0.25">
      <c r="A75" s="180" t="s">
        <v>1165</v>
      </c>
      <c r="B75" s="182">
        <v>3210</v>
      </c>
      <c r="C75" s="182">
        <v>530</v>
      </c>
      <c r="D75" s="330">
        <v>0</v>
      </c>
      <c r="E75" s="331">
        <v>0</v>
      </c>
      <c r="F75" s="330">
        <v>0</v>
      </c>
      <c r="G75" s="330">
        <v>0</v>
      </c>
      <c r="H75" s="330">
        <v>0</v>
      </c>
      <c r="I75" s="330">
        <v>0</v>
      </c>
      <c r="J75" s="329">
        <f t="shared" si="1"/>
        <v>0</v>
      </c>
    </row>
    <row r="76" spans="1:10" s="2" customFormat="1" ht="12.75" thickTop="1" thickBot="1" x14ac:dyDescent="0.25">
      <c r="A76" s="180" t="s">
        <v>1271</v>
      </c>
      <c r="B76" s="182">
        <v>3220</v>
      </c>
      <c r="C76" s="182">
        <v>540</v>
      </c>
      <c r="D76" s="330">
        <v>0</v>
      </c>
      <c r="E76" s="331">
        <v>0</v>
      </c>
      <c r="F76" s="330">
        <v>0</v>
      </c>
      <c r="G76" s="330">
        <v>0</v>
      </c>
      <c r="H76" s="330">
        <v>0</v>
      </c>
      <c r="I76" s="330">
        <v>0</v>
      </c>
      <c r="J76" s="329">
        <f t="shared" si="1"/>
        <v>0</v>
      </c>
    </row>
    <row r="77" spans="1:10" s="2" customFormat="1" ht="12.75" thickTop="1" thickBot="1" x14ac:dyDescent="0.25">
      <c r="A77" s="179" t="s">
        <v>2295</v>
      </c>
      <c r="B77" s="182">
        <v>3230</v>
      </c>
      <c r="C77" s="182">
        <v>550</v>
      </c>
      <c r="D77" s="330">
        <v>0</v>
      </c>
      <c r="E77" s="331">
        <v>0</v>
      </c>
      <c r="F77" s="330">
        <v>0</v>
      </c>
      <c r="G77" s="330">
        <v>0</v>
      </c>
      <c r="H77" s="330">
        <v>0</v>
      </c>
      <c r="I77" s="330">
        <v>0</v>
      </c>
      <c r="J77" s="329">
        <f t="shared" si="1"/>
        <v>0</v>
      </c>
    </row>
    <row r="78" spans="1:10" s="2" customFormat="1" ht="12.75" thickTop="1" thickBot="1" x14ac:dyDescent="0.25">
      <c r="A78" s="180" t="s">
        <v>1272</v>
      </c>
      <c r="B78" s="182">
        <v>3240</v>
      </c>
      <c r="C78" s="182">
        <v>560</v>
      </c>
      <c r="D78" s="323">
        <v>0</v>
      </c>
      <c r="E78" s="324">
        <v>0</v>
      </c>
      <c r="F78" s="323">
        <v>0</v>
      </c>
      <c r="G78" s="323">
        <v>0</v>
      </c>
      <c r="H78" s="323">
        <v>0</v>
      </c>
      <c r="I78" s="323">
        <v>0</v>
      </c>
      <c r="J78" s="329">
        <f t="shared" si="1"/>
        <v>0</v>
      </c>
    </row>
    <row r="79" spans="1:10" s="2" customFormat="1" ht="12.75" thickTop="1" thickBot="1" x14ac:dyDescent="0.25">
      <c r="A79" s="181" t="s">
        <v>1230</v>
      </c>
      <c r="B79" s="181">
        <v>4100</v>
      </c>
      <c r="C79" s="181">
        <v>570</v>
      </c>
      <c r="D79" s="331">
        <f t="shared" ref="D79:I79" si="12">SUM(D80)</f>
        <v>0</v>
      </c>
      <c r="E79" s="331">
        <f t="shared" si="12"/>
        <v>0</v>
      </c>
      <c r="F79" s="331">
        <f t="shared" si="12"/>
        <v>0</v>
      </c>
      <c r="G79" s="331">
        <f t="shared" si="12"/>
        <v>0</v>
      </c>
      <c r="H79" s="331">
        <f t="shared" si="12"/>
        <v>0</v>
      </c>
      <c r="I79" s="331">
        <f t="shared" si="12"/>
        <v>0</v>
      </c>
      <c r="J79" s="157">
        <f t="shared" si="1"/>
        <v>0</v>
      </c>
    </row>
    <row r="80" spans="1:10" s="2" customFormat="1" ht="12.75" thickTop="1" thickBot="1" x14ac:dyDescent="0.25">
      <c r="A80" s="179" t="s">
        <v>1275</v>
      </c>
      <c r="B80" s="182">
        <v>4110</v>
      </c>
      <c r="C80" s="182">
        <v>580</v>
      </c>
      <c r="D80" s="324">
        <f t="shared" ref="D80:I80" si="13">SUM(D81:D83)</f>
        <v>0</v>
      </c>
      <c r="E80" s="324">
        <f t="shared" si="13"/>
        <v>0</v>
      </c>
      <c r="F80" s="324">
        <f t="shared" si="13"/>
        <v>0</v>
      </c>
      <c r="G80" s="324">
        <f t="shared" si="13"/>
        <v>0</v>
      </c>
      <c r="H80" s="324">
        <f t="shared" si="13"/>
        <v>0</v>
      </c>
      <c r="I80" s="324">
        <f t="shared" si="13"/>
        <v>0</v>
      </c>
      <c r="J80" s="329">
        <f t="shared" si="1"/>
        <v>0</v>
      </c>
    </row>
    <row r="81" spans="1:10" s="2" customFormat="1" ht="12.75" thickTop="1" thickBot="1" x14ac:dyDescent="0.25">
      <c r="A81" s="312" t="s">
        <v>1047</v>
      </c>
      <c r="B81" s="177">
        <v>4111</v>
      </c>
      <c r="C81" s="177">
        <v>590</v>
      </c>
      <c r="D81" s="323">
        <v>0</v>
      </c>
      <c r="E81" s="324">
        <v>0</v>
      </c>
      <c r="F81" s="323">
        <v>0</v>
      </c>
      <c r="G81" s="323">
        <v>0</v>
      </c>
      <c r="H81" s="323">
        <v>0</v>
      </c>
      <c r="I81" s="323">
        <v>0</v>
      </c>
      <c r="J81" s="317">
        <f t="shared" si="1"/>
        <v>0</v>
      </c>
    </row>
    <row r="82" spans="1:10" s="2" customFormat="1" ht="12.75" customHeight="1" thickTop="1" thickBot="1" x14ac:dyDescent="0.25">
      <c r="A82" s="312" t="s">
        <v>1048</v>
      </c>
      <c r="B82" s="177">
        <v>4112</v>
      </c>
      <c r="C82" s="177">
        <v>600</v>
      </c>
      <c r="D82" s="323">
        <v>0</v>
      </c>
      <c r="E82" s="324">
        <v>0</v>
      </c>
      <c r="F82" s="323">
        <v>0</v>
      </c>
      <c r="G82" s="323">
        <v>0</v>
      </c>
      <c r="H82" s="323">
        <v>0</v>
      </c>
      <c r="I82" s="323">
        <v>0</v>
      </c>
      <c r="J82" s="317">
        <f t="shared" si="1"/>
        <v>0</v>
      </c>
    </row>
    <row r="83" spans="1:10" s="2" customFormat="1" ht="14.25" thickTop="1" thickBot="1" x14ac:dyDescent="0.25">
      <c r="A83" s="314" t="s">
        <v>1231</v>
      </c>
      <c r="B83" s="177">
        <v>4113</v>
      </c>
      <c r="C83" s="177">
        <v>610</v>
      </c>
      <c r="D83" s="315">
        <v>0</v>
      </c>
      <c r="E83" s="328">
        <v>0</v>
      </c>
      <c r="F83" s="315">
        <v>0</v>
      </c>
      <c r="G83" s="315">
        <v>0</v>
      </c>
      <c r="H83" s="315">
        <v>0</v>
      </c>
      <c r="I83" s="315">
        <v>0</v>
      </c>
      <c r="J83" s="317">
        <f t="shared" si="1"/>
        <v>0</v>
      </c>
    </row>
    <row r="84" spans="1:10" s="2" customFormat="1" ht="12.75" thickTop="1" thickBot="1" x14ac:dyDescent="0.25">
      <c r="A84" s="181" t="s">
        <v>1239</v>
      </c>
      <c r="B84" s="181">
        <v>4200</v>
      </c>
      <c r="C84" s="181">
        <v>620</v>
      </c>
      <c r="D84" s="325">
        <f t="shared" ref="D84:I84" si="14">D85</f>
        <v>0</v>
      </c>
      <c r="E84" s="325">
        <f t="shared" si="14"/>
        <v>0</v>
      </c>
      <c r="F84" s="325">
        <f t="shared" si="14"/>
        <v>0</v>
      </c>
      <c r="G84" s="325">
        <f t="shared" si="14"/>
        <v>0</v>
      </c>
      <c r="H84" s="325">
        <f t="shared" si="14"/>
        <v>0</v>
      </c>
      <c r="I84" s="325">
        <f t="shared" si="14"/>
        <v>0</v>
      </c>
      <c r="J84" s="157">
        <f t="shared" si="1"/>
        <v>0</v>
      </c>
    </row>
    <row r="85" spans="1:10" s="2" customFormat="1" ht="12.75" thickTop="1" thickBot="1" x14ac:dyDescent="0.25">
      <c r="A85" s="179" t="s">
        <v>1049</v>
      </c>
      <c r="B85" s="182">
        <v>4210</v>
      </c>
      <c r="C85" s="182">
        <v>630</v>
      </c>
      <c r="D85" s="323">
        <v>0</v>
      </c>
      <c r="E85" s="324">
        <v>0</v>
      </c>
      <c r="F85" s="323">
        <v>0</v>
      </c>
      <c r="G85" s="323">
        <v>0</v>
      </c>
      <c r="H85" s="323">
        <v>0</v>
      </c>
      <c r="I85" s="323">
        <v>0</v>
      </c>
      <c r="J85" s="329">
        <f t="shared" si="1"/>
        <v>0</v>
      </c>
    </row>
    <row r="86" spans="1:10" s="2" customFormat="1" ht="12.75" thickTop="1" thickBot="1" x14ac:dyDescent="0.25">
      <c r="A86" s="312" t="s">
        <v>1050</v>
      </c>
      <c r="B86" s="177">
        <v>5000</v>
      </c>
      <c r="C86" s="177">
        <v>640</v>
      </c>
      <c r="D86" s="315" t="s">
        <v>1236</v>
      </c>
      <c r="E86" s="315">
        <v>3067484</v>
      </c>
      <c r="F86" s="316" t="s">
        <v>1236</v>
      </c>
      <c r="G86" s="316" t="s">
        <v>1236</v>
      </c>
      <c r="H86" s="316" t="s">
        <v>1236</v>
      </c>
      <c r="I86" s="316" t="s">
        <v>1236</v>
      </c>
      <c r="J86" s="317" t="s">
        <v>1236</v>
      </c>
    </row>
    <row r="87" spans="1:10" s="2" customFormat="1" ht="12.75" thickTop="1" thickBot="1" x14ac:dyDescent="0.25">
      <c r="A87" s="312" t="s">
        <v>1274</v>
      </c>
      <c r="B87" s="177">
        <v>9000</v>
      </c>
      <c r="C87" s="177">
        <v>650</v>
      </c>
      <c r="D87" s="315">
        <v>0</v>
      </c>
      <c r="E87" s="328">
        <v>0</v>
      </c>
      <c r="F87" s="315">
        <v>0</v>
      </c>
      <c r="G87" s="315">
        <v>0</v>
      </c>
      <c r="H87" s="315">
        <v>0</v>
      </c>
      <c r="I87" s="315">
        <v>0</v>
      </c>
      <c r="J87" s="317">
        <f t="shared" si="1"/>
        <v>0</v>
      </c>
    </row>
    <row r="88" spans="1:10" s="2" customFormat="1" ht="12" hidden="1" thickTop="1" x14ac:dyDescent="0.2">
      <c r="A88" s="189"/>
      <c r="B88" s="190"/>
      <c r="C88" s="190">
        <v>650</v>
      </c>
      <c r="D88" s="161"/>
      <c r="E88" s="191"/>
      <c r="F88" s="161"/>
      <c r="G88" s="161"/>
      <c r="H88" s="161"/>
      <c r="I88" s="161"/>
      <c r="J88" s="192"/>
    </row>
    <row r="89" spans="1:10" s="2" customFormat="1" ht="11.25" hidden="1" x14ac:dyDescent="0.2">
      <c r="A89" s="45"/>
      <c r="B89" s="96"/>
      <c r="C89" s="96"/>
      <c r="D89" s="104"/>
      <c r="E89" s="79"/>
      <c r="F89" s="104"/>
      <c r="G89" s="104"/>
      <c r="H89" s="104"/>
      <c r="I89" s="104"/>
      <c r="J89" s="129"/>
    </row>
    <row r="90" spans="1:10" s="2" customFormat="1" ht="11.25" hidden="1" x14ac:dyDescent="0.2">
      <c r="A90" s="45"/>
      <c r="B90" s="96"/>
      <c r="C90" s="96"/>
      <c r="D90" s="104"/>
      <c r="E90" s="79"/>
      <c r="F90" s="104"/>
      <c r="G90" s="104"/>
      <c r="H90" s="104"/>
      <c r="I90" s="104"/>
      <c r="J90" s="129"/>
    </row>
    <row r="91" spans="1:10" s="2" customFormat="1" ht="12.75" hidden="1" x14ac:dyDescent="0.2">
      <c r="A91" s="55"/>
      <c r="B91" s="96"/>
      <c r="C91" s="96"/>
      <c r="D91" s="104"/>
      <c r="E91" s="106"/>
      <c r="F91" s="104"/>
      <c r="G91" s="104"/>
      <c r="H91" s="104"/>
      <c r="I91" s="104"/>
      <c r="J91" s="129"/>
    </row>
    <row r="92" spans="1:10" s="2" customFormat="1" ht="11.25" hidden="1" x14ac:dyDescent="0.2">
      <c r="A92" s="52"/>
      <c r="B92" s="94"/>
      <c r="C92" s="94"/>
      <c r="D92" s="133"/>
      <c r="E92" s="132"/>
      <c r="F92" s="133"/>
      <c r="G92" s="133"/>
      <c r="H92" s="133"/>
      <c r="I92" s="133"/>
      <c r="J92" s="92"/>
    </row>
    <row r="93" spans="1:10" s="2" customFormat="1" ht="11.25" hidden="1" x14ac:dyDescent="0.2">
      <c r="A93" s="45"/>
      <c r="B93" s="96"/>
      <c r="C93" s="96"/>
      <c r="D93" s="104"/>
      <c r="E93" s="79"/>
      <c r="F93" s="104"/>
      <c r="G93" s="104"/>
      <c r="H93" s="104"/>
      <c r="I93" s="104"/>
      <c r="J93" s="129"/>
    </row>
    <row r="94" spans="1:10" s="2" customFormat="1" ht="11.25" hidden="1" x14ac:dyDescent="0.2">
      <c r="A94" s="45"/>
      <c r="B94" s="96"/>
      <c r="C94" s="96"/>
      <c r="D94" s="104"/>
      <c r="E94" s="79"/>
      <c r="F94" s="104"/>
      <c r="G94" s="104"/>
      <c r="H94" s="104"/>
      <c r="I94" s="104"/>
      <c r="J94" s="129"/>
    </row>
    <row r="95" spans="1:10" s="2" customFormat="1" ht="11.25" hidden="1" x14ac:dyDescent="0.2">
      <c r="A95" s="45"/>
      <c r="B95" s="96"/>
      <c r="C95" s="96"/>
      <c r="D95" s="104"/>
      <c r="E95" s="79"/>
      <c r="F95" s="104"/>
      <c r="G95" s="104"/>
      <c r="H95" s="104"/>
      <c r="I95" s="104"/>
      <c r="J95" s="129"/>
    </row>
    <row r="96" spans="1:10" s="2" customFormat="1" ht="12" hidden="1" x14ac:dyDescent="0.2">
      <c r="A96" s="50"/>
      <c r="B96" s="93"/>
      <c r="C96" s="93"/>
      <c r="D96" s="103"/>
      <c r="E96" s="91"/>
      <c r="F96" s="103"/>
      <c r="G96" s="103"/>
      <c r="H96" s="103"/>
      <c r="I96" s="103"/>
      <c r="J96" s="92"/>
    </row>
    <row r="97" spans="1:10" s="2" customFormat="1" ht="11.25" hidden="1" x14ac:dyDescent="0.2">
      <c r="A97" s="52"/>
      <c r="B97" s="94"/>
      <c r="C97" s="94"/>
      <c r="D97" s="130"/>
      <c r="E97" s="131"/>
      <c r="F97" s="130"/>
      <c r="G97" s="130"/>
      <c r="H97" s="130"/>
      <c r="I97" s="130"/>
      <c r="J97" s="134"/>
    </row>
    <row r="98" spans="1:10" s="2" customFormat="1" ht="11.25" hidden="1" x14ac:dyDescent="0.2">
      <c r="A98" s="52"/>
      <c r="B98" s="94"/>
      <c r="C98" s="94"/>
      <c r="D98" s="130"/>
      <c r="E98" s="131"/>
      <c r="F98" s="130"/>
      <c r="G98" s="130"/>
      <c r="H98" s="130"/>
      <c r="I98" s="130"/>
      <c r="J98" s="134"/>
    </row>
    <row r="99" spans="1:10" s="2" customFormat="1" ht="11.25" hidden="1" x14ac:dyDescent="0.2">
      <c r="A99" s="48"/>
      <c r="B99" s="108"/>
      <c r="C99" s="98"/>
      <c r="D99" s="102"/>
      <c r="E99" s="90"/>
      <c r="F99" s="105"/>
      <c r="G99" s="105"/>
      <c r="H99" s="105"/>
      <c r="I99" s="105"/>
      <c r="J99" s="97"/>
    </row>
    <row r="100" spans="1:10" ht="14.25" customHeight="1" thickTop="1" x14ac:dyDescent="0.25">
      <c r="A100" s="120" t="s">
        <v>2509</v>
      </c>
      <c r="D100" s="22"/>
      <c r="E100" s="22"/>
    </row>
    <row r="101" spans="1:10" s="1" customFormat="1" ht="12.75" customHeight="1" x14ac:dyDescent="0.25">
      <c r="A101" s="9" t="str">
        <f>ЗАПОЛНИТЬ!F30</f>
        <v>Начальник</v>
      </c>
      <c r="C101" s="9"/>
      <c r="D101" s="676"/>
      <c r="E101" s="676"/>
      <c r="F101" s="9"/>
      <c r="G101" s="670" t="str">
        <f>ЗАПОЛНИТЬ!F26</f>
        <v>Л.П.КОЛЄСНІК</v>
      </c>
      <c r="H101" s="670"/>
      <c r="I101" s="670"/>
    </row>
    <row r="102" spans="1:10" s="1" customFormat="1" ht="12.75" customHeight="1" x14ac:dyDescent="0.25">
      <c r="B102" s="9"/>
      <c r="C102" s="9"/>
      <c r="D102" s="671" t="s">
        <v>1273</v>
      </c>
      <c r="E102" s="671"/>
      <c r="F102" s="9"/>
      <c r="G102" s="669" t="s">
        <v>391</v>
      </c>
      <c r="H102" s="669"/>
    </row>
    <row r="103" spans="1:10" s="1" customFormat="1" ht="15" customHeight="1" x14ac:dyDescent="0.25">
      <c r="A103" s="9" t="str">
        <f>ЗАПОЛНИТЬ!F31</f>
        <v>Головний бухгалтер</v>
      </c>
      <c r="C103" s="9"/>
      <c r="D103" s="683"/>
      <c r="E103" s="683"/>
      <c r="F103" s="9"/>
      <c r="G103" s="670" t="str">
        <f>ЗАПОЛНИТЬ!F28</f>
        <v>Б.І.НОВІК</v>
      </c>
      <c r="H103" s="670"/>
      <c r="I103" s="670"/>
    </row>
    <row r="104" spans="1:10" s="1" customFormat="1" ht="12" customHeight="1" x14ac:dyDescent="0.25">
      <c r="A104" s="32" t="str">
        <f>ЗАПОЛНИТЬ!C19</f>
        <v>"10" січня 2018 року</v>
      </c>
      <c r="C104" s="9"/>
      <c r="D104" s="671" t="s">
        <v>1273</v>
      </c>
      <c r="E104" s="671"/>
      <c r="G104" s="669" t="s">
        <v>391</v>
      </c>
      <c r="H104" s="669"/>
      <c r="I104" s="163"/>
    </row>
    <row r="105" spans="1:10" s="1" customFormat="1" x14ac:dyDescent="0.25">
      <c r="A105" s="162"/>
    </row>
    <row r="107" spans="1:10" x14ac:dyDescent="0.25">
      <c r="A107" s="207"/>
    </row>
  </sheetData>
  <sheetProtection formatColumns="0" formatRows="0"/>
  <mergeCells count="34">
    <mergeCell ref="B11:G11"/>
    <mergeCell ref="G101:I101"/>
    <mergeCell ref="D102:E102"/>
    <mergeCell ref="G1:J3"/>
    <mergeCell ref="F19:F21"/>
    <mergeCell ref="E19:E21"/>
    <mergeCell ref="E13:J13"/>
    <mergeCell ref="H19:H21"/>
    <mergeCell ref="A4:J4"/>
    <mergeCell ref="A15:C15"/>
    <mergeCell ref="J19:J21"/>
    <mergeCell ref="B9:G9"/>
    <mergeCell ref="B10:G10"/>
    <mergeCell ref="A5:F5"/>
    <mergeCell ref="A6:J6"/>
    <mergeCell ref="A14:C14"/>
    <mergeCell ref="E12:H12"/>
    <mergeCell ref="A12:C12"/>
    <mergeCell ref="A13:C13"/>
    <mergeCell ref="E15:J15"/>
    <mergeCell ref="E14:J14"/>
    <mergeCell ref="D104:E104"/>
    <mergeCell ref="G104:H104"/>
    <mergeCell ref="A18:L18"/>
    <mergeCell ref="C19:C21"/>
    <mergeCell ref="D19:D21"/>
    <mergeCell ref="A19:A21"/>
    <mergeCell ref="B19:B21"/>
    <mergeCell ref="I19:I21"/>
    <mergeCell ref="D103:E103"/>
    <mergeCell ref="G103:I103"/>
    <mergeCell ref="G19:G21"/>
    <mergeCell ref="G102:H102"/>
    <mergeCell ref="D101:E101"/>
  </mergeCells>
  <phoneticPr fontId="0" type="noConversion"/>
  <pageMargins left="0.19685039370078741" right="0.19685039370078741" top="0.59055118110236227" bottom="0.19685039370078741" header="0.39370078740157483" footer="0.19685039370078741"/>
  <pageSetup paperSize="9" scale="90" fitToHeight="2" orientation="landscape" r:id="rId1"/>
  <headerFooter differentOddEven="1">
    <evenHeader>&amp;C2&amp;RПродовження додатка 1</evenHeader>
  </headerFooter>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pageSetUpPr fitToPage="1"/>
  </sheetPr>
  <dimension ref="A1:N107"/>
  <sheetViews>
    <sheetView topLeftCell="A7" zoomScaleNormal="100" workbookViewId="0">
      <selection activeCell="L26" sqref="L26"/>
    </sheetView>
  </sheetViews>
  <sheetFormatPr defaultRowHeight="15" x14ac:dyDescent="0.25"/>
  <cols>
    <col min="1" max="1" width="66" customWidth="1"/>
    <col min="2" max="2" width="5.28515625" customWidth="1"/>
    <col min="3" max="3" width="4.42578125" customWidth="1"/>
    <col min="4" max="5" width="11.85546875" customWidth="1"/>
    <col min="6" max="6" width="9.85546875" customWidth="1"/>
    <col min="7" max="7" width="12.5703125" customWidth="1"/>
    <col min="8" max="8" width="11.5703125" customWidth="1"/>
    <col min="9" max="9" width="12.28515625" hidden="1" customWidth="1"/>
    <col min="10" max="10" width="12.28515625" customWidth="1"/>
    <col min="14" max="14" width="10.140625" customWidth="1"/>
  </cols>
  <sheetData>
    <row r="1" spans="1:14" s="1" customFormat="1" ht="15" customHeight="1" x14ac:dyDescent="0.25">
      <c r="G1" s="682" t="s">
        <v>5125</v>
      </c>
      <c r="H1" s="682"/>
      <c r="I1" s="682"/>
      <c r="J1" s="682"/>
      <c r="K1" s="14"/>
    </row>
    <row r="2" spans="1:14" s="1" customFormat="1" ht="36.75" customHeight="1" x14ac:dyDescent="0.25">
      <c r="G2" s="682"/>
      <c r="H2" s="682"/>
      <c r="I2" s="682"/>
      <c r="J2" s="682"/>
      <c r="K2" s="14"/>
    </row>
    <row r="3" spans="1:14" s="1" customFormat="1" ht="0.75" customHeight="1" x14ac:dyDescent="0.25">
      <c r="G3" s="682"/>
      <c r="H3" s="682"/>
      <c r="I3" s="682"/>
      <c r="J3" s="682"/>
      <c r="K3" s="14"/>
    </row>
    <row r="4" spans="1:14" s="1" customFormat="1" x14ac:dyDescent="0.25">
      <c r="A4" s="687" t="s">
        <v>3</v>
      </c>
      <c r="B4" s="687"/>
      <c r="C4" s="687"/>
      <c r="D4" s="687"/>
      <c r="E4" s="687"/>
      <c r="F4" s="687"/>
      <c r="G4" s="687"/>
      <c r="H4" s="687"/>
      <c r="I4" s="687"/>
      <c r="J4" s="687"/>
      <c r="K4" s="13"/>
      <c r="L4" s="13"/>
      <c r="M4" s="13"/>
      <c r="N4" s="13"/>
    </row>
    <row r="5" spans="1:14" s="1" customFormat="1" x14ac:dyDescent="0.25">
      <c r="A5" s="689" t="str">
        <f>IF(ЗАПОЛНИТЬ!$F$7=1,CONCATENATE(шапки!A2),CONCATENATE(шапки!A2,шапки!C2))</f>
        <v>про надходження та використання коштів загального фонду (форма      №2д,</v>
      </c>
      <c r="B5" s="689"/>
      <c r="C5" s="689"/>
      <c r="D5" s="689"/>
      <c r="E5" s="689"/>
      <c r="F5" s="689"/>
      <c r="G5" s="42" t="str">
        <f>IF(ЗАПОЛНИТЬ!$F$7=1,шапки!C2,шапки!D2)</f>
        <v xml:space="preserve">      №2м)</v>
      </c>
      <c r="H5" s="41" t="str">
        <f>IF(ЗАПОЛНИТЬ!$F$7=1,шапки!D2,"")</f>
        <v/>
      </c>
      <c r="I5" s="13"/>
      <c r="J5" s="13"/>
      <c r="K5" s="13"/>
      <c r="L5" s="13"/>
      <c r="M5" s="13"/>
      <c r="N5" s="13"/>
    </row>
    <row r="6" spans="1:14" s="1" customFormat="1" x14ac:dyDescent="0.25">
      <c r="A6" s="684" t="str">
        <f>CONCATENATE("за ",ЗАПОЛНИТЬ!$B$17," ",ЗАПОЛНИТЬ!$C$17)</f>
        <v>за  2017 р.</v>
      </c>
      <c r="B6" s="684"/>
      <c r="C6" s="684"/>
      <c r="D6" s="684"/>
      <c r="E6" s="684"/>
      <c r="F6" s="684"/>
      <c r="G6" s="684"/>
      <c r="H6" s="684"/>
      <c r="I6" s="684"/>
      <c r="J6" s="684"/>
    </row>
    <row r="7" spans="1:14" s="2" customFormat="1" ht="9" customHeight="1" x14ac:dyDescent="0.2">
      <c r="J7" s="116" t="s">
        <v>4</v>
      </c>
    </row>
    <row r="8" spans="1:14" s="2" customFormat="1" ht="6.75" hidden="1" customHeight="1" x14ac:dyDescent="0.2">
      <c r="J8" s="82"/>
    </row>
    <row r="9" spans="1:14" s="2" customFormat="1" ht="12" x14ac:dyDescent="0.2">
      <c r="A9" s="29" t="s">
        <v>5</v>
      </c>
      <c r="B9" s="685" t="str">
        <f>ЗАПОЛНИТЬ!B3</f>
        <v>Відділ освіти виконавчого комітету Апостолівської міської ради</v>
      </c>
      <c r="C9" s="685"/>
      <c r="D9" s="685"/>
      <c r="E9" s="685"/>
      <c r="F9" s="685"/>
      <c r="G9" s="685"/>
      <c r="H9" s="31" t="s">
        <v>6</v>
      </c>
      <c r="J9" s="30" t="str">
        <f>ЗАПОЛНИТЬ!B13</f>
        <v>40220031</v>
      </c>
      <c r="K9" s="15"/>
      <c r="L9" s="4"/>
    </row>
    <row r="10" spans="1:14" s="2" customFormat="1" ht="11.25" customHeight="1" x14ac:dyDescent="0.2">
      <c r="A10" s="5" t="s">
        <v>1246</v>
      </c>
      <c r="B10" s="686" t="str">
        <f>ЗАПОЛНИТЬ!B5</f>
        <v>м.Апостолове</v>
      </c>
      <c r="C10" s="686"/>
      <c r="D10" s="686"/>
      <c r="E10" s="686"/>
      <c r="F10" s="686"/>
      <c r="G10" s="686"/>
      <c r="H10" s="2" t="s">
        <v>1247</v>
      </c>
      <c r="J10" s="3">
        <f>ЗАПОЛНИТЬ!B14</f>
        <v>1220310100</v>
      </c>
      <c r="K10" s="15"/>
      <c r="L10" s="5"/>
    </row>
    <row r="11" spans="1:14" s="2" customFormat="1" ht="11.25" customHeight="1" x14ac:dyDescent="0.2">
      <c r="A11" s="87" t="s">
        <v>8</v>
      </c>
      <c r="B11" s="678" t="str">
        <f>ЗАПОЛНИТЬ!D15</f>
        <v>Орган місцевого самоврядування</v>
      </c>
      <c r="C11" s="678"/>
      <c r="D11" s="678"/>
      <c r="E11" s="678"/>
      <c r="F11" s="678"/>
      <c r="G11" s="678"/>
      <c r="H11" s="81" t="s">
        <v>7</v>
      </c>
      <c r="J11" s="3">
        <f>ЗАПОЛНИТЬ!B15</f>
        <v>420</v>
      </c>
      <c r="K11" s="15"/>
      <c r="L11" s="5"/>
    </row>
    <row r="12" spans="1:14" s="2" customFormat="1" ht="12" customHeight="1" x14ac:dyDescent="0.2">
      <c r="A12" s="679" t="s">
        <v>1248</v>
      </c>
      <c r="B12" s="679"/>
      <c r="C12" s="679"/>
      <c r="D12" s="139" t="str">
        <f>ЗАПОЛНИТЬ!H9</f>
        <v>220</v>
      </c>
      <c r="E12" s="680" t="str">
        <f>IF(D12&gt;0,VLOOKUP(D12,'ДовидникКВК(ГОС)'!A:B,2,FALSE),"")</f>
        <v>Міністерство освіти і науки України</v>
      </c>
      <c r="F12" s="680"/>
      <c r="G12" s="680"/>
      <c r="H12" s="680"/>
      <c r="K12" s="16"/>
      <c r="L12" s="4"/>
    </row>
    <row r="13" spans="1:14" s="2" customFormat="1" ht="11.25" x14ac:dyDescent="0.2">
      <c r="A13" s="679" t="s">
        <v>1250</v>
      </c>
      <c r="B13" s="679"/>
      <c r="C13" s="679"/>
      <c r="D13" s="138"/>
      <c r="E13" s="694" t="str">
        <f>IF(D13&gt;0,VLOOKUP(D13,ДовидникКПК!B:C,2,FALSE),"")</f>
        <v/>
      </c>
      <c r="F13" s="694"/>
      <c r="G13" s="694"/>
      <c r="H13" s="694"/>
      <c r="I13" s="694"/>
      <c r="J13" s="694"/>
      <c r="K13" s="15"/>
      <c r="L13" s="4"/>
    </row>
    <row r="14" spans="1:14" s="2" customFormat="1" ht="11.25" x14ac:dyDescent="0.2">
      <c r="A14" s="691" t="s">
        <v>1940</v>
      </c>
      <c r="B14" s="691"/>
      <c r="C14" s="691"/>
      <c r="D14" s="89" t="str">
        <f>ЗАПОЛНИТЬ!H10</f>
        <v>001</v>
      </c>
      <c r="E14" s="688" t="str">
        <f>ЗАПОЛНИТЬ!I10</f>
        <v>-</v>
      </c>
      <c r="F14" s="688"/>
      <c r="G14" s="688"/>
      <c r="H14" s="688"/>
      <c r="I14" s="688"/>
      <c r="J14" s="688"/>
      <c r="K14" s="17"/>
      <c r="L14" s="6"/>
    </row>
    <row r="15" spans="1:14" s="2" customFormat="1" ht="33.75" customHeight="1" x14ac:dyDescent="0.2">
      <c r="A15" s="690" t="s">
        <v>2755</v>
      </c>
      <c r="B15" s="691"/>
      <c r="C15" s="691"/>
      <c r="D15" s="39" t="s">
        <v>5632</v>
      </c>
      <c r="E15" s="692" t="str">
        <f>VLOOKUP(RIGHT(D15,4),КПКВМБ!A:B,2,FALSE)</f>
        <v>Надання загальної середньої освіти вечірніми (змінними) школами</v>
      </c>
      <c r="F15" s="692"/>
      <c r="G15" s="692"/>
      <c r="H15" s="692"/>
      <c r="I15" s="692"/>
      <c r="J15" s="692"/>
      <c r="K15" s="17"/>
      <c r="L15" s="6"/>
    </row>
    <row r="16" spans="1:14" s="2" customFormat="1" ht="11.25" x14ac:dyDescent="0.2">
      <c r="A16" s="83" t="s">
        <v>5596</v>
      </c>
    </row>
    <row r="17" spans="1:12" s="2" customFormat="1" ht="11.25" x14ac:dyDescent="0.2">
      <c r="A17" s="7" t="s">
        <v>2758</v>
      </c>
    </row>
    <row r="18" spans="1:12" s="2" customFormat="1" ht="3" customHeight="1" thickBot="1" x14ac:dyDescent="0.25">
      <c r="A18" s="672"/>
      <c r="B18" s="672"/>
      <c r="C18" s="672"/>
      <c r="D18" s="672"/>
      <c r="E18" s="672"/>
      <c r="F18" s="672"/>
      <c r="G18" s="672"/>
      <c r="H18" s="672"/>
      <c r="I18" s="672"/>
      <c r="J18" s="672"/>
      <c r="K18" s="672"/>
      <c r="L18" s="672"/>
    </row>
    <row r="19" spans="1:12" s="2" customFormat="1" ht="11.25" customHeight="1" thickTop="1" thickBot="1" x14ac:dyDescent="0.25">
      <c r="A19" s="673" t="s">
        <v>1251</v>
      </c>
      <c r="B19" s="674" t="s">
        <v>13</v>
      </c>
      <c r="C19" s="673" t="s">
        <v>1253</v>
      </c>
      <c r="D19" s="674" t="s">
        <v>11</v>
      </c>
      <c r="E19" s="674" t="s">
        <v>2511</v>
      </c>
      <c r="F19" s="675" t="s">
        <v>12</v>
      </c>
      <c r="G19" s="675" t="s">
        <v>10</v>
      </c>
      <c r="H19" s="675" t="s">
        <v>392</v>
      </c>
      <c r="I19" s="675" t="s">
        <v>393</v>
      </c>
      <c r="J19" s="674" t="s">
        <v>9</v>
      </c>
    </row>
    <row r="20" spans="1:12" s="2" customFormat="1" ht="12.75" thickTop="1" thickBot="1" x14ac:dyDescent="0.25">
      <c r="A20" s="673"/>
      <c r="B20" s="674"/>
      <c r="C20" s="673"/>
      <c r="D20" s="674"/>
      <c r="E20" s="674"/>
      <c r="F20" s="675"/>
      <c r="G20" s="675"/>
      <c r="H20" s="675"/>
      <c r="I20" s="675"/>
      <c r="J20" s="674"/>
    </row>
    <row r="21" spans="1:12" s="2" customFormat="1" ht="12.75" thickTop="1" thickBot="1" x14ac:dyDescent="0.25">
      <c r="A21" s="673"/>
      <c r="B21" s="674"/>
      <c r="C21" s="673"/>
      <c r="D21" s="674"/>
      <c r="E21" s="674"/>
      <c r="F21" s="675"/>
      <c r="G21" s="675"/>
      <c r="H21" s="675"/>
      <c r="I21" s="675"/>
      <c r="J21" s="674"/>
    </row>
    <row r="22" spans="1:12" s="2" customFormat="1" ht="12.75" thickTop="1" thickBot="1" x14ac:dyDescent="0.25">
      <c r="A22" s="295">
        <v>1</v>
      </c>
      <c r="B22" s="295">
        <v>2</v>
      </c>
      <c r="C22" s="295">
        <v>3</v>
      </c>
      <c r="D22" s="295">
        <v>4</v>
      </c>
      <c r="E22" s="295">
        <v>5</v>
      </c>
      <c r="F22" s="295">
        <v>6</v>
      </c>
      <c r="G22" s="295">
        <v>7</v>
      </c>
      <c r="H22" s="295">
        <v>8</v>
      </c>
      <c r="I22" s="295">
        <v>9</v>
      </c>
      <c r="J22" s="295">
        <v>9</v>
      </c>
    </row>
    <row r="23" spans="1:12" s="2" customFormat="1" ht="12.75" thickTop="1" thickBot="1" x14ac:dyDescent="0.25">
      <c r="A23" s="296" t="s">
        <v>2261</v>
      </c>
      <c r="B23" s="296" t="s">
        <v>1255</v>
      </c>
      <c r="C23" s="297" t="s">
        <v>1057</v>
      </c>
      <c r="D23" s="157">
        <f>D24+D59+D79+D84+D87</f>
        <v>584019</v>
      </c>
      <c r="E23" s="157">
        <f>E26+E29+E32+E33+E37+E45+E46+E86+E54</f>
        <v>584019</v>
      </c>
      <c r="F23" s="157">
        <f>F24+F59+F79+F84+F87</f>
        <v>0</v>
      </c>
      <c r="G23" s="157">
        <f>G24+G59+G79+G84+G87</f>
        <v>582619.05000000005</v>
      </c>
      <c r="H23" s="157">
        <f>H24+H59+H79+H84+H87</f>
        <v>582619.05000000005</v>
      </c>
      <c r="I23" s="157">
        <f>I24+I59+I79+I84+I87</f>
        <v>0</v>
      </c>
      <c r="J23" s="157">
        <f>F23+G23-H23</f>
        <v>0</v>
      </c>
    </row>
    <row r="24" spans="1:12" s="2" customFormat="1" ht="23.25" thickTop="1" thickBot="1" x14ac:dyDescent="0.25">
      <c r="A24" s="177" t="s">
        <v>2262</v>
      </c>
      <c r="B24" s="296">
        <v>2000</v>
      </c>
      <c r="C24" s="297" t="s">
        <v>1058</v>
      </c>
      <c r="D24" s="157">
        <f t="shared" ref="D24:I24" si="0">D25+D30+D47+D50+D54+D58</f>
        <v>584019</v>
      </c>
      <c r="E24" s="157">
        <v>0</v>
      </c>
      <c r="F24" s="157">
        <f t="shared" si="0"/>
        <v>0</v>
      </c>
      <c r="G24" s="157">
        <f t="shared" si="0"/>
        <v>582619.05000000005</v>
      </c>
      <c r="H24" s="157">
        <f t="shared" si="0"/>
        <v>582619.05000000005</v>
      </c>
      <c r="I24" s="157">
        <f t="shared" si="0"/>
        <v>0</v>
      </c>
      <c r="J24" s="157">
        <f t="shared" ref="J24:J87" si="1">F24+G24-H24</f>
        <v>0</v>
      </c>
    </row>
    <row r="25" spans="1:12" s="2" customFormat="1" ht="12.75" thickTop="1" thickBot="1" x14ac:dyDescent="0.25">
      <c r="A25" s="178" t="s">
        <v>2263</v>
      </c>
      <c r="B25" s="296">
        <v>2100</v>
      </c>
      <c r="C25" s="297" t="s">
        <v>1059</v>
      </c>
      <c r="D25" s="157">
        <f>D26+D29</f>
        <v>581191</v>
      </c>
      <c r="E25" s="157">
        <v>0</v>
      </c>
      <c r="F25" s="157">
        <f>F26+F29</f>
        <v>0</v>
      </c>
      <c r="G25" s="157">
        <f>G26+G29</f>
        <v>579877.06000000006</v>
      </c>
      <c r="H25" s="157">
        <f>H26+H29</f>
        <v>579877.06000000006</v>
      </c>
      <c r="I25" s="157">
        <f>I26+I29</f>
        <v>0</v>
      </c>
      <c r="J25" s="157">
        <f t="shared" si="1"/>
        <v>0</v>
      </c>
    </row>
    <row r="26" spans="1:12" s="2" customFormat="1" ht="12.75" thickTop="1" thickBot="1" x14ac:dyDescent="0.25">
      <c r="A26" s="179" t="s">
        <v>2264</v>
      </c>
      <c r="B26" s="298">
        <v>2110</v>
      </c>
      <c r="C26" s="299" t="s">
        <v>1060</v>
      </c>
      <c r="D26" s="318">
        <f t="shared" ref="D26:I26" si="2">SUM(D27:D28)</f>
        <v>474304</v>
      </c>
      <c r="E26" s="319">
        <v>474304</v>
      </c>
      <c r="F26" s="318">
        <f t="shared" si="2"/>
        <v>0</v>
      </c>
      <c r="G26" s="318">
        <f t="shared" si="2"/>
        <v>473014.76</v>
      </c>
      <c r="H26" s="318">
        <f t="shared" si="2"/>
        <v>473014.76</v>
      </c>
      <c r="I26" s="318">
        <f t="shared" si="2"/>
        <v>0</v>
      </c>
      <c r="J26" s="183">
        <f t="shared" si="1"/>
        <v>0</v>
      </c>
    </row>
    <row r="27" spans="1:12" s="2" customFormat="1" ht="12.75" thickTop="1" thickBot="1" x14ac:dyDescent="0.25">
      <c r="A27" s="300" t="s">
        <v>1257</v>
      </c>
      <c r="B27" s="301">
        <v>2111</v>
      </c>
      <c r="C27" s="302" t="s">
        <v>1061</v>
      </c>
      <c r="D27" s="320">
        <v>474304</v>
      </c>
      <c r="E27" s="321">
        <v>0</v>
      </c>
      <c r="F27" s="320">
        <v>0</v>
      </c>
      <c r="G27" s="320">
        <v>473014.76</v>
      </c>
      <c r="H27" s="320">
        <v>473014.76</v>
      </c>
      <c r="I27" s="320">
        <v>0</v>
      </c>
      <c r="J27" s="317">
        <f t="shared" si="1"/>
        <v>0</v>
      </c>
    </row>
    <row r="28" spans="1:12" s="2" customFormat="1" ht="12.75" thickTop="1" thickBot="1" x14ac:dyDescent="0.25">
      <c r="A28" s="300" t="s">
        <v>2265</v>
      </c>
      <c r="B28" s="301">
        <v>2112</v>
      </c>
      <c r="C28" s="302" t="s">
        <v>1062</v>
      </c>
      <c r="D28" s="320">
        <v>0</v>
      </c>
      <c r="E28" s="321">
        <v>0</v>
      </c>
      <c r="F28" s="320">
        <v>0</v>
      </c>
      <c r="G28" s="320">
        <v>0</v>
      </c>
      <c r="H28" s="320">
        <v>0</v>
      </c>
      <c r="I28" s="320">
        <v>0</v>
      </c>
      <c r="J28" s="317">
        <f t="shared" si="1"/>
        <v>0</v>
      </c>
    </row>
    <row r="29" spans="1:12" s="2" customFormat="1" ht="12.75" thickTop="1" thickBot="1" x14ac:dyDescent="0.25">
      <c r="A29" s="180" t="s">
        <v>2266</v>
      </c>
      <c r="B29" s="298">
        <v>2120</v>
      </c>
      <c r="C29" s="299" t="s">
        <v>1063</v>
      </c>
      <c r="D29" s="319">
        <v>106887</v>
      </c>
      <c r="E29" s="319">
        <v>106887</v>
      </c>
      <c r="F29" s="319">
        <v>0</v>
      </c>
      <c r="G29" s="319">
        <v>106862.3</v>
      </c>
      <c r="H29" s="319">
        <v>106862.3</v>
      </c>
      <c r="I29" s="319">
        <v>0</v>
      </c>
      <c r="J29" s="183">
        <f t="shared" si="1"/>
        <v>0</v>
      </c>
    </row>
    <row r="30" spans="1:12" s="2" customFormat="1" ht="11.25" customHeight="1" thickTop="1" thickBot="1" x14ac:dyDescent="0.25">
      <c r="A30" s="303" t="s">
        <v>2267</v>
      </c>
      <c r="B30" s="296">
        <v>2200</v>
      </c>
      <c r="C30" s="297" t="s">
        <v>1064</v>
      </c>
      <c r="D30" s="322">
        <f>SUM(D31:D37)+D44</f>
        <v>2828</v>
      </c>
      <c r="E30" s="322">
        <v>0</v>
      </c>
      <c r="F30" s="322">
        <f>SUM(F31:F37)+F44</f>
        <v>0</v>
      </c>
      <c r="G30" s="322">
        <f>SUM(G31:G37)+G44</f>
        <v>2741.99</v>
      </c>
      <c r="H30" s="322">
        <f>SUM(H31:H37)+H44</f>
        <v>2741.99</v>
      </c>
      <c r="I30" s="322">
        <f>SUM(I31:I37)+I44</f>
        <v>0</v>
      </c>
      <c r="J30" s="157">
        <f t="shared" si="1"/>
        <v>0</v>
      </c>
    </row>
    <row r="31" spans="1:12" s="2" customFormat="1" ht="12" customHeight="1" thickTop="1" thickBot="1" x14ac:dyDescent="0.25">
      <c r="A31" s="304" t="s">
        <v>2268</v>
      </c>
      <c r="B31" s="298">
        <v>2210</v>
      </c>
      <c r="C31" s="299" t="s">
        <v>1065</v>
      </c>
      <c r="D31" s="319">
        <v>840</v>
      </c>
      <c r="E31" s="318">
        <v>0</v>
      </c>
      <c r="F31" s="319">
        <v>0</v>
      </c>
      <c r="G31" s="319">
        <v>840</v>
      </c>
      <c r="H31" s="319">
        <v>840</v>
      </c>
      <c r="I31" s="319">
        <v>0</v>
      </c>
      <c r="J31" s="183">
        <f t="shared" si="1"/>
        <v>0</v>
      </c>
    </row>
    <row r="32" spans="1:12" s="2" customFormat="1" ht="12.75" thickTop="1" thickBot="1" x14ac:dyDescent="0.25">
      <c r="A32" s="304" t="s">
        <v>2269</v>
      </c>
      <c r="B32" s="298">
        <v>2220</v>
      </c>
      <c r="C32" s="298">
        <v>100</v>
      </c>
      <c r="D32" s="319">
        <v>0</v>
      </c>
      <c r="E32" s="319">
        <v>0</v>
      </c>
      <c r="F32" s="319">
        <v>0</v>
      </c>
      <c r="G32" s="319">
        <v>0</v>
      </c>
      <c r="H32" s="319">
        <v>0</v>
      </c>
      <c r="I32" s="319">
        <v>0</v>
      </c>
      <c r="J32" s="183">
        <f t="shared" si="1"/>
        <v>0</v>
      </c>
    </row>
    <row r="33" spans="1:10" s="2" customFormat="1" ht="12.75" thickTop="1" thickBot="1" x14ac:dyDescent="0.25">
      <c r="A33" s="304" t="s">
        <v>2270</v>
      </c>
      <c r="B33" s="298">
        <v>2230</v>
      </c>
      <c r="C33" s="298">
        <v>110</v>
      </c>
      <c r="D33" s="319">
        <v>0</v>
      </c>
      <c r="E33" s="319">
        <v>0</v>
      </c>
      <c r="F33" s="319">
        <v>0</v>
      </c>
      <c r="G33" s="319">
        <v>0</v>
      </c>
      <c r="H33" s="319">
        <v>0</v>
      </c>
      <c r="I33" s="319">
        <v>0</v>
      </c>
      <c r="J33" s="183">
        <f t="shared" si="1"/>
        <v>0</v>
      </c>
    </row>
    <row r="34" spans="1:10" s="2" customFormat="1" ht="12.75" thickTop="1" thickBot="1" x14ac:dyDescent="0.25">
      <c r="A34" s="179" t="s">
        <v>2271</v>
      </c>
      <c r="B34" s="298">
        <v>2240</v>
      </c>
      <c r="C34" s="298">
        <v>120</v>
      </c>
      <c r="D34" s="319">
        <v>1252</v>
      </c>
      <c r="E34" s="318">
        <v>0</v>
      </c>
      <c r="F34" s="319">
        <v>0</v>
      </c>
      <c r="G34" s="319">
        <v>1252</v>
      </c>
      <c r="H34" s="319">
        <v>1252</v>
      </c>
      <c r="I34" s="319">
        <v>0</v>
      </c>
      <c r="J34" s="183">
        <f t="shared" si="1"/>
        <v>0</v>
      </c>
    </row>
    <row r="35" spans="1:10" s="2" customFormat="1" ht="12.75" thickTop="1" thickBot="1" x14ac:dyDescent="0.25">
      <c r="A35" s="179" t="s">
        <v>1258</v>
      </c>
      <c r="B35" s="298">
        <v>2250</v>
      </c>
      <c r="C35" s="298">
        <v>130</v>
      </c>
      <c r="D35" s="319">
        <v>736</v>
      </c>
      <c r="E35" s="318">
        <v>0</v>
      </c>
      <c r="F35" s="319">
        <v>0</v>
      </c>
      <c r="G35" s="319">
        <v>649.99</v>
      </c>
      <c r="H35" s="319">
        <v>649.99</v>
      </c>
      <c r="I35" s="319">
        <v>0</v>
      </c>
      <c r="J35" s="183">
        <f t="shared" si="1"/>
        <v>0</v>
      </c>
    </row>
    <row r="36" spans="1:10" s="2" customFormat="1" ht="12.75" thickTop="1" thickBot="1" x14ac:dyDescent="0.25">
      <c r="A36" s="305" t="s">
        <v>2272</v>
      </c>
      <c r="B36" s="298">
        <v>2260</v>
      </c>
      <c r="C36" s="298">
        <v>140</v>
      </c>
      <c r="D36" s="319">
        <v>0</v>
      </c>
      <c r="E36" s="318">
        <v>0</v>
      </c>
      <c r="F36" s="319">
        <v>0</v>
      </c>
      <c r="G36" s="319">
        <v>0</v>
      </c>
      <c r="H36" s="319">
        <v>0</v>
      </c>
      <c r="I36" s="319">
        <v>0</v>
      </c>
      <c r="J36" s="183">
        <f t="shared" si="1"/>
        <v>0</v>
      </c>
    </row>
    <row r="37" spans="1:10" s="2" customFormat="1" ht="12.75" thickTop="1" thickBot="1" x14ac:dyDescent="0.25">
      <c r="A37" s="180" t="s">
        <v>1259</v>
      </c>
      <c r="B37" s="298">
        <v>2270</v>
      </c>
      <c r="C37" s="298">
        <v>150</v>
      </c>
      <c r="D37" s="318">
        <f>SUM(D38:D43)</f>
        <v>0</v>
      </c>
      <c r="E37" s="319">
        <v>0</v>
      </c>
      <c r="F37" s="318">
        <f>SUM(F38:F43)</f>
        <v>0</v>
      </c>
      <c r="G37" s="318">
        <f>SUM(G38:G43)</f>
        <v>0</v>
      </c>
      <c r="H37" s="318">
        <f>SUM(H38:H43)</f>
        <v>0</v>
      </c>
      <c r="I37" s="318">
        <f>SUM(I38:I43)</f>
        <v>0</v>
      </c>
      <c r="J37" s="183">
        <f>F37+G37-H37</f>
        <v>0</v>
      </c>
    </row>
    <row r="38" spans="1:10" s="2" customFormat="1" ht="12.75" thickTop="1" thickBot="1" x14ac:dyDescent="0.25">
      <c r="A38" s="300" t="s">
        <v>1260</v>
      </c>
      <c r="B38" s="301">
        <v>2271</v>
      </c>
      <c r="C38" s="301">
        <v>160</v>
      </c>
      <c r="D38" s="320">
        <v>0</v>
      </c>
      <c r="E38" s="321">
        <v>0</v>
      </c>
      <c r="F38" s="320">
        <v>0</v>
      </c>
      <c r="G38" s="320">
        <v>0</v>
      </c>
      <c r="H38" s="320">
        <v>0</v>
      </c>
      <c r="I38" s="320">
        <v>0</v>
      </c>
      <c r="J38" s="317">
        <f t="shared" si="1"/>
        <v>0</v>
      </c>
    </row>
    <row r="39" spans="1:10" s="2" customFormat="1" ht="12.75" thickTop="1" thickBot="1" x14ac:dyDescent="0.25">
      <c r="A39" s="300" t="s">
        <v>2273</v>
      </c>
      <c r="B39" s="301">
        <v>2272</v>
      </c>
      <c r="C39" s="301">
        <v>170</v>
      </c>
      <c r="D39" s="320">
        <v>0</v>
      </c>
      <c r="E39" s="321">
        <v>0</v>
      </c>
      <c r="F39" s="320">
        <v>0</v>
      </c>
      <c r="G39" s="320">
        <v>0</v>
      </c>
      <c r="H39" s="320">
        <v>0</v>
      </c>
      <c r="I39" s="320">
        <v>0</v>
      </c>
      <c r="J39" s="317">
        <f t="shared" si="1"/>
        <v>0</v>
      </c>
    </row>
    <row r="40" spans="1:10" s="2" customFormat="1" ht="12.75" thickTop="1" thickBot="1" x14ac:dyDescent="0.25">
      <c r="A40" s="300" t="s">
        <v>1261</v>
      </c>
      <c r="B40" s="301">
        <v>2273</v>
      </c>
      <c r="C40" s="301">
        <v>180</v>
      </c>
      <c r="D40" s="320">
        <v>0</v>
      </c>
      <c r="E40" s="321">
        <v>0</v>
      </c>
      <c r="F40" s="320">
        <v>0</v>
      </c>
      <c r="G40" s="320">
        <v>0</v>
      </c>
      <c r="H40" s="320">
        <v>0</v>
      </c>
      <c r="I40" s="320">
        <v>0</v>
      </c>
      <c r="J40" s="317">
        <f t="shared" si="1"/>
        <v>0</v>
      </c>
    </row>
    <row r="41" spans="1:10" s="2" customFormat="1" ht="12.75" thickTop="1" thickBot="1" x14ac:dyDescent="0.25">
      <c r="A41" s="300" t="s">
        <v>1262</v>
      </c>
      <c r="B41" s="301">
        <v>2274</v>
      </c>
      <c r="C41" s="301">
        <v>190</v>
      </c>
      <c r="D41" s="320">
        <v>0</v>
      </c>
      <c r="E41" s="321">
        <v>0</v>
      </c>
      <c r="F41" s="320">
        <v>0</v>
      </c>
      <c r="G41" s="320">
        <v>0</v>
      </c>
      <c r="H41" s="320">
        <v>0</v>
      </c>
      <c r="I41" s="320">
        <v>0</v>
      </c>
      <c r="J41" s="317">
        <f t="shared" si="1"/>
        <v>0</v>
      </c>
    </row>
    <row r="42" spans="1:10" s="2" customFormat="1" ht="12.75" thickTop="1" thickBot="1" x14ac:dyDescent="0.25">
      <c r="A42" s="300" t="s">
        <v>1263</v>
      </c>
      <c r="B42" s="301">
        <v>2275</v>
      </c>
      <c r="C42" s="301">
        <v>200</v>
      </c>
      <c r="D42" s="320">
        <v>0</v>
      </c>
      <c r="E42" s="321">
        <v>0</v>
      </c>
      <c r="F42" s="320">
        <v>0</v>
      </c>
      <c r="G42" s="320">
        <v>0</v>
      </c>
      <c r="H42" s="320">
        <v>0</v>
      </c>
      <c r="I42" s="320">
        <v>0</v>
      </c>
      <c r="J42" s="317">
        <f t="shared" si="1"/>
        <v>0</v>
      </c>
    </row>
    <row r="43" spans="1:10" s="2" customFormat="1" ht="12.75" thickTop="1" thickBot="1" x14ac:dyDescent="0.25">
      <c r="A43" s="300" t="s">
        <v>2510</v>
      </c>
      <c r="B43" s="301">
        <v>2276</v>
      </c>
      <c r="C43" s="301">
        <v>210</v>
      </c>
      <c r="D43" s="320">
        <v>0</v>
      </c>
      <c r="E43" s="321">
        <v>0</v>
      </c>
      <c r="F43" s="320">
        <v>0</v>
      </c>
      <c r="G43" s="320">
        <v>0</v>
      </c>
      <c r="H43" s="320">
        <v>0</v>
      </c>
      <c r="I43" s="320">
        <v>0</v>
      </c>
      <c r="J43" s="317">
        <f>F43+G43-H43</f>
        <v>0</v>
      </c>
    </row>
    <row r="44" spans="1:10" s="2" customFormat="1" ht="13.5" customHeight="1" thickTop="1" thickBot="1" x14ac:dyDescent="0.25">
      <c r="A44" s="305" t="s">
        <v>2274</v>
      </c>
      <c r="B44" s="298">
        <v>2280</v>
      </c>
      <c r="C44" s="298">
        <v>220</v>
      </c>
      <c r="D44" s="318">
        <f>SUM(D45:D46)</f>
        <v>0</v>
      </c>
      <c r="E44" s="318">
        <v>0</v>
      </c>
      <c r="F44" s="318">
        <f>SUM(F45:F46)</f>
        <v>0</v>
      </c>
      <c r="G44" s="318">
        <f>SUM(G45:G46)</f>
        <v>0</v>
      </c>
      <c r="H44" s="318">
        <f>SUM(H45:H46)</f>
        <v>0</v>
      </c>
      <c r="I44" s="318">
        <f>SUM(I45:I46)</f>
        <v>0</v>
      </c>
      <c r="J44" s="183">
        <f t="shared" si="1"/>
        <v>0</v>
      </c>
    </row>
    <row r="45" spans="1:10" s="2" customFormat="1" ht="12.75" customHeight="1" thickTop="1" thickBot="1" x14ac:dyDescent="0.25">
      <c r="A45" s="307" t="s">
        <v>2275</v>
      </c>
      <c r="B45" s="177">
        <v>2281</v>
      </c>
      <c r="C45" s="177">
        <v>230</v>
      </c>
      <c r="D45" s="320">
        <v>0</v>
      </c>
      <c r="E45" s="320">
        <v>0</v>
      </c>
      <c r="F45" s="320">
        <v>0</v>
      </c>
      <c r="G45" s="320">
        <v>0</v>
      </c>
      <c r="H45" s="320">
        <v>0</v>
      </c>
      <c r="I45" s="320">
        <v>0</v>
      </c>
      <c r="J45" s="317">
        <f t="shared" si="1"/>
        <v>0</v>
      </c>
    </row>
    <row r="46" spans="1:10" s="2" customFormat="1" ht="12.75" customHeight="1" thickTop="1" thickBot="1" x14ac:dyDescent="0.25">
      <c r="A46" s="308" t="s">
        <v>2276</v>
      </c>
      <c r="B46" s="177">
        <v>2282</v>
      </c>
      <c r="C46" s="177">
        <v>240</v>
      </c>
      <c r="D46" s="320">
        <v>0</v>
      </c>
      <c r="E46" s="320">
        <v>0</v>
      </c>
      <c r="F46" s="320">
        <v>0</v>
      </c>
      <c r="G46" s="320">
        <v>0</v>
      </c>
      <c r="H46" s="320">
        <v>0</v>
      </c>
      <c r="I46" s="320">
        <v>0</v>
      </c>
      <c r="J46" s="317">
        <f t="shared" si="1"/>
        <v>0</v>
      </c>
    </row>
    <row r="47" spans="1:10" s="2" customFormat="1" ht="12.75" thickTop="1" thickBot="1" x14ac:dyDescent="0.25">
      <c r="A47" s="178" t="s">
        <v>2277</v>
      </c>
      <c r="B47" s="181">
        <v>2400</v>
      </c>
      <c r="C47" s="181">
        <v>250</v>
      </c>
      <c r="D47" s="322">
        <f t="shared" ref="D47:I47" si="3">SUM(D48:D49)</f>
        <v>0</v>
      </c>
      <c r="E47" s="322">
        <f t="shared" si="3"/>
        <v>0</v>
      </c>
      <c r="F47" s="322">
        <f t="shared" si="3"/>
        <v>0</v>
      </c>
      <c r="G47" s="322">
        <f t="shared" si="3"/>
        <v>0</v>
      </c>
      <c r="H47" s="322">
        <f t="shared" si="3"/>
        <v>0</v>
      </c>
      <c r="I47" s="322">
        <f t="shared" si="3"/>
        <v>0</v>
      </c>
      <c r="J47" s="157">
        <f t="shared" si="1"/>
        <v>0</v>
      </c>
    </row>
    <row r="48" spans="1:10" s="2" customFormat="1" ht="12.75" thickTop="1" thickBot="1" x14ac:dyDescent="0.25">
      <c r="A48" s="309" t="s">
        <v>2278</v>
      </c>
      <c r="B48" s="182">
        <v>2410</v>
      </c>
      <c r="C48" s="182">
        <v>260</v>
      </c>
      <c r="D48" s="319">
        <v>0</v>
      </c>
      <c r="E48" s="318">
        <v>0</v>
      </c>
      <c r="F48" s="319">
        <v>0</v>
      </c>
      <c r="G48" s="319">
        <v>0</v>
      </c>
      <c r="H48" s="319">
        <v>0</v>
      </c>
      <c r="I48" s="319">
        <v>0</v>
      </c>
      <c r="J48" s="183">
        <f t="shared" si="1"/>
        <v>0</v>
      </c>
    </row>
    <row r="49" spans="1:10" s="2" customFormat="1" ht="12.75" thickTop="1" thickBot="1" x14ac:dyDescent="0.25">
      <c r="A49" s="309" t="s">
        <v>2279</v>
      </c>
      <c r="B49" s="182">
        <v>2420</v>
      </c>
      <c r="C49" s="182">
        <v>270</v>
      </c>
      <c r="D49" s="319">
        <v>0</v>
      </c>
      <c r="E49" s="318">
        <v>0</v>
      </c>
      <c r="F49" s="319">
        <v>0</v>
      </c>
      <c r="G49" s="319">
        <v>0</v>
      </c>
      <c r="H49" s="319">
        <v>0</v>
      </c>
      <c r="I49" s="319">
        <v>0</v>
      </c>
      <c r="J49" s="183">
        <f t="shared" si="1"/>
        <v>0</v>
      </c>
    </row>
    <row r="50" spans="1:10" s="2" customFormat="1" ht="12" customHeight="1" thickTop="1" thickBot="1" x14ac:dyDescent="0.25">
      <c r="A50" s="310" t="s">
        <v>2280</v>
      </c>
      <c r="B50" s="181">
        <v>2600</v>
      </c>
      <c r="C50" s="181">
        <v>280</v>
      </c>
      <c r="D50" s="322">
        <f t="shared" ref="D50:I50" si="4">SUM(D51:D53)</f>
        <v>0</v>
      </c>
      <c r="E50" s="322">
        <f t="shared" si="4"/>
        <v>0</v>
      </c>
      <c r="F50" s="322">
        <f t="shared" si="4"/>
        <v>0</v>
      </c>
      <c r="G50" s="322">
        <f t="shared" si="4"/>
        <v>0</v>
      </c>
      <c r="H50" s="322">
        <f t="shared" si="4"/>
        <v>0</v>
      </c>
      <c r="I50" s="322">
        <f t="shared" si="4"/>
        <v>0</v>
      </c>
      <c r="J50" s="157">
        <f t="shared" si="1"/>
        <v>0</v>
      </c>
    </row>
    <row r="51" spans="1:10" s="2" customFormat="1" ht="12.75" thickTop="1" thickBot="1" x14ac:dyDescent="0.25">
      <c r="A51" s="180" t="s">
        <v>1264</v>
      </c>
      <c r="B51" s="182">
        <v>2610</v>
      </c>
      <c r="C51" s="182">
        <v>290</v>
      </c>
      <c r="D51" s="323">
        <v>0</v>
      </c>
      <c r="E51" s="324">
        <v>0</v>
      </c>
      <c r="F51" s="323">
        <v>0</v>
      </c>
      <c r="G51" s="323">
        <v>0</v>
      </c>
      <c r="H51" s="323">
        <v>0</v>
      </c>
      <c r="I51" s="323">
        <v>0</v>
      </c>
      <c r="J51" s="183">
        <f t="shared" si="1"/>
        <v>0</v>
      </c>
    </row>
    <row r="52" spans="1:10" s="2" customFormat="1" ht="12.75" thickTop="1" thickBot="1" x14ac:dyDescent="0.25">
      <c r="A52" s="180" t="s">
        <v>1265</v>
      </c>
      <c r="B52" s="182">
        <v>2620</v>
      </c>
      <c r="C52" s="182">
        <v>300</v>
      </c>
      <c r="D52" s="323">
        <v>0</v>
      </c>
      <c r="E52" s="324">
        <v>0</v>
      </c>
      <c r="F52" s="323">
        <v>0</v>
      </c>
      <c r="G52" s="323">
        <v>0</v>
      </c>
      <c r="H52" s="323">
        <v>0</v>
      </c>
      <c r="I52" s="323">
        <v>0</v>
      </c>
      <c r="J52" s="183">
        <f t="shared" si="1"/>
        <v>0</v>
      </c>
    </row>
    <row r="53" spans="1:10" s="2" customFormat="1" ht="12.75" thickTop="1" thickBot="1" x14ac:dyDescent="0.25">
      <c r="A53" s="309" t="s">
        <v>2281</v>
      </c>
      <c r="B53" s="182">
        <v>2630</v>
      </c>
      <c r="C53" s="182">
        <v>310</v>
      </c>
      <c r="D53" s="323">
        <v>0</v>
      </c>
      <c r="E53" s="324">
        <v>0</v>
      </c>
      <c r="F53" s="323">
        <v>0</v>
      </c>
      <c r="G53" s="323">
        <v>0</v>
      </c>
      <c r="H53" s="323">
        <v>0</v>
      </c>
      <c r="I53" s="323">
        <v>0</v>
      </c>
      <c r="J53" s="183">
        <f t="shared" si="1"/>
        <v>0</v>
      </c>
    </row>
    <row r="54" spans="1:10" s="2" customFormat="1" ht="12.75" thickTop="1" thickBot="1" x14ac:dyDescent="0.25">
      <c r="A54" s="311" t="s">
        <v>2282</v>
      </c>
      <c r="B54" s="181">
        <v>2700</v>
      </c>
      <c r="C54" s="181">
        <v>320</v>
      </c>
      <c r="D54" s="325">
        <f t="shared" ref="D54:I54" si="5">SUM(D55:D57)</f>
        <v>0</v>
      </c>
      <c r="E54" s="326">
        <v>0</v>
      </c>
      <c r="F54" s="325">
        <f t="shared" si="5"/>
        <v>0</v>
      </c>
      <c r="G54" s="325">
        <f t="shared" si="5"/>
        <v>0</v>
      </c>
      <c r="H54" s="325">
        <f t="shared" si="5"/>
        <v>0</v>
      </c>
      <c r="I54" s="325">
        <f t="shared" si="5"/>
        <v>0</v>
      </c>
      <c r="J54" s="157">
        <f t="shared" si="1"/>
        <v>0</v>
      </c>
    </row>
    <row r="55" spans="1:10" s="2" customFormat="1" ht="12.75" customHeight="1" thickTop="1" thickBot="1" x14ac:dyDescent="0.25">
      <c r="A55" s="180" t="s">
        <v>2283</v>
      </c>
      <c r="B55" s="182">
        <v>2710</v>
      </c>
      <c r="C55" s="182">
        <v>330</v>
      </c>
      <c r="D55" s="323">
        <v>0</v>
      </c>
      <c r="E55" s="324">
        <v>0</v>
      </c>
      <c r="F55" s="323">
        <v>0</v>
      </c>
      <c r="G55" s="323">
        <v>0</v>
      </c>
      <c r="H55" s="323">
        <v>0</v>
      </c>
      <c r="I55" s="323">
        <v>0</v>
      </c>
      <c r="J55" s="183">
        <f t="shared" si="1"/>
        <v>0</v>
      </c>
    </row>
    <row r="56" spans="1:10" s="2" customFormat="1" ht="12.75" thickTop="1" thickBot="1" x14ac:dyDescent="0.25">
      <c r="A56" s="180" t="s">
        <v>2284</v>
      </c>
      <c r="B56" s="182">
        <v>2720</v>
      </c>
      <c r="C56" s="182">
        <v>340</v>
      </c>
      <c r="D56" s="323">
        <v>0</v>
      </c>
      <c r="E56" s="324">
        <v>0</v>
      </c>
      <c r="F56" s="323">
        <v>0</v>
      </c>
      <c r="G56" s="323">
        <v>0</v>
      </c>
      <c r="H56" s="323">
        <v>0</v>
      </c>
      <c r="I56" s="323">
        <v>0</v>
      </c>
      <c r="J56" s="183">
        <f t="shared" si="1"/>
        <v>0</v>
      </c>
    </row>
    <row r="57" spans="1:10" s="2" customFormat="1" ht="12.75" thickTop="1" thickBot="1" x14ac:dyDescent="0.25">
      <c r="A57" s="180" t="s">
        <v>2285</v>
      </c>
      <c r="B57" s="182">
        <v>2730</v>
      </c>
      <c r="C57" s="182">
        <v>350</v>
      </c>
      <c r="D57" s="323">
        <v>0</v>
      </c>
      <c r="E57" s="324">
        <v>0</v>
      </c>
      <c r="F57" s="323">
        <v>0</v>
      </c>
      <c r="G57" s="323">
        <v>0</v>
      </c>
      <c r="H57" s="323">
        <v>0</v>
      </c>
      <c r="I57" s="323">
        <v>0</v>
      </c>
      <c r="J57" s="183">
        <f t="shared" si="1"/>
        <v>0</v>
      </c>
    </row>
    <row r="58" spans="1:10" s="2" customFormat="1" ht="12.75" thickTop="1" thickBot="1" x14ac:dyDescent="0.25">
      <c r="A58" s="311" t="s">
        <v>2286</v>
      </c>
      <c r="B58" s="181">
        <v>2800</v>
      </c>
      <c r="C58" s="181">
        <v>360</v>
      </c>
      <c r="D58" s="326">
        <v>0</v>
      </c>
      <c r="E58" s="325">
        <v>0</v>
      </c>
      <c r="F58" s="326">
        <v>0</v>
      </c>
      <c r="G58" s="326">
        <v>0</v>
      </c>
      <c r="H58" s="326">
        <v>0</v>
      </c>
      <c r="I58" s="326">
        <v>0</v>
      </c>
      <c r="J58" s="157">
        <f t="shared" si="1"/>
        <v>0</v>
      </c>
    </row>
    <row r="59" spans="1:10" s="2" customFormat="1" ht="12.75" thickTop="1" thickBot="1" x14ac:dyDescent="0.25">
      <c r="A59" s="181" t="s">
        <v>2287</v>
      </c>
      <c r="B59" s="181">
        <v>3000</v>
      </c>
      <c r="C59" s="181">
        <v>370</v>
      </c>
      <c r="D59" s="325">
        <f t="shared" ref="D59:I59" si="6">D60+D74</f>
        <v>0</v>
      </c>
      <c r="E59" s="325">
        <f t="shared" si="6"/>
        <v>0</v>
      </c>
      <c r="F59" s="325">
        <f t="shared" si="6"/>
        <v>0</v>
      </c>
      <c r="G59" s="325">
        <f t="shared" si="6"/>
        <v>0</v>
      </c>
      <c r="H59" s="325">
        <f t="shared" si="6"/>
        <v>0</v>
      </c>
      <c r="I59" s="325">
        <f t="shared" si="6"/>
        <v>0</v>
      </c>
      <c r="J59" s="157">
        <f t="shared" si="1"/>
        <v>0</v>
      </c>
    </row>
    <row r="60" spans="1:10" s="2" customFormat="1" ht="12.75" thickTop="1" thickBot="1" x14ac:dyDescent="0.25">
      <c r="A60" s="178" t="s">
        <v>1241</v>
      </c>
      <c r="B60" s="181">
        <v>3100</v>
      </c>
      <c r="C60" s="181">
        <v>380</v>
      </c>
      <c r="D60" s="325">
        <f t="shared" ref="D60:I60" si="7">D61+D62+D65+D68+D72+D73</f>
        <v>0</v>
      </c>
      <c r="E60" s="325">
        <f t="shared" si="7"/>
        <v>0</v>
      </c>
      <c r="F60" s="325">
        <f t="shared" si="7"/>
        <v>0</v>
      </c>
      <c r="G60" s="325">
        <f t="shared" si="7"/>
        <v>0</v>
      </c>
      <c r="H60" s="325">
        <f t="shared" si="7"/>
        <v>0</v>
      </c>
      <c r="I60" s="325">
        <f t="shared" si="7"/>
        <v>0</v>
      </c>
      <c r="J60" s="157">
        <f t="shared" si="1"/>
        <v>0</v>
      </c>
    </row>
    <row r="61" spans="1:10" s="2" customFormat="1" ht="12.75" thickTop="1" thickBot="1" x14ac:dyDescent="0.25">
      <c r="A61" s="180" t="s">
        <v>1266</v>
      </c>
      <c r="B61" s="182">
        <v>3110</v>
      </c>
      <c r="C61" s="182">
        <v>390</v>
      </c>
      <c r="D61" s="323">
        <v>0</v>
      </c>
      <c r="E61" s="324">
        <v>0</v>
      </c>
      <c r="F61" s="323">
        <v>0</v>
      </c>
      <c r="G61" s="323">
        <v>0</v>
      </c>
      <c r="H61" s="323">
        <v>0</v>
      </c>
      <c r="I61" s="323">
        <v>0</v>
      </c>
      <c r="J61" s="183">
        <f t="shared" si="1"/>
        <v>0</v>
      </c>
    </row>
    <row r="62" spans="1:10" s="2" customFormat="1" ht="12.75" thickTop="1" thickBot="1" x14ac:dyDescent="0.25">
      <c r="A62" s="309" t="s">
        <v>1267</v>
      </c>
      <c r="B62" s="182">
        <v>3120</v>
      </c>
      <c r="C62" s="182">
        <v>400</v>
      </c>
      <c r="D62" s="327">
        <f t="shared" ref="D62:I62" si="8">SUM(D63:D64)</f>
        <v>0</v>
      </c>
      <c r="E62" s="327">
        <f t="shared" si="8"/>
        <v>0</v>
      </c>
      <c r="F62" s="327">
        <f t="shared" si="8"/>
        <v>0</v>
      </c>
      <c r="G62" s="327">
        <f t="shared" si="8"/>
        <v>0</v>
      </c>
      <c r="H62" s="327">
        <f t="shared" si="8"/>
        <v>0</v>
      </c>
      <c r="I62" s="327">
        <f t="shared" si="8"/>
        <v>0</v>
      </c>
      <c r="J62" s="183">
        <f t="shared" si="1"/>
        <v>0</v>
      </c>
    </row>
    <row r="63" spans="1:10" s="2" customFormat="1" ht="12.75" thickTop="1" thickBot="1" x14ac:dyDescent="0.25">
      <c r="A63" s="312" t="s">
        <v>2288</v>
      </c>
      <c r="B63" s="177">
        <v>3121</v>
      </c>
      <c r="C63" s="177">
        <v>410</v>
      </c>
      <c r="D63" s="315">
        <v>0</v>
      </c>
      <c r="E63" s="328">
        <v>0</v>
      </c>
      <c r="F63" s="315">
        <v>0</v>
      </c>
      <c r="G63" s="315">
        <v>0</v>
      </c>
      <c r="H63" s="315">
        <v>0</v>
      </c>
      <c r="I63" s="315">
        <v>0</v>
      </c>
      <c r="J63" s="317">
        <f t="shared" si="1"/>
        <v>0</v>
      </c>
    </row>
    <row r="64" spans="1:10" s="2" customFormat="1" ht="12.75" thickTop="1" thickBot="1" x14ac:dyDescent="0.25">
      <c r="A64" s="312" t="s">
        <v>2289</v>
      </c>
      <c r="B64" s="177">
        <v>3122</v>
      </c>
      <c r="C64" s="177">
        <v>420</v>
      </c>
      <c r="D64" s="315">
        <v>0</v>
      </c>
      <c r="E64" s="328">
        <v>0</v>
      </c>
      <c r="F64" s="315">
        <v>0</v>
      </c>
      <c r="G64" s="315">
        <v>0</v>
      </c>
      <c r="H64" s="315">
        <v>0</v>
      </c>
      <c r="I64" s="315">
        <v>0</v>
      </c>
      <c r="J64" s="317">
        <f t="shared" si="1"/>
        <v>0</v>
      </c>
    </row>
    <row r="65" spans="1:10" s="2" customFormat="1" ht="12.75" thickTop="1" thickBot="1" x14ac:dyDescent="0.25">
      <c r="A65" s="179" t="s">
        <v>1268</v>
      </c>
      <c r="B65" s="182">
        <v>3130</v>
      </c>
      <c r="C65" s="182">
        <v>430</v>
      </c>
      <c r="D65" s="324">
        <f t="shared" ref="D65:I65" si="9">SUM(D66:D67)</f>
        <v>0</v>
      </c>
      <c r="E65" s="324">
        <f t="shared" si="9"/>
        <v>0</v>
      </c>
      <c r="F65" s="324">
        <f t="shared" si="9"/>
        <v>0</v>
      </c>
      <c r="G65" s="324">
        <f t="shared" si="9"/>
        <v>0</v>
      </c>
      <c r="H65" s="324">
        <f t="shared" si="9"/>
        <v>0</v>
      </c>
      <c r="I65" s="324">
        <f t="shared" si="9"/>
        <v>0</v>
      </c>
      <c r="J65" s="329">
        <f t="shared" si="1"/>
        <v>0</v>
      </c>
    </row>
    <row r="66" spans="1:10" s="2" customFormat="1" ht="12.75" thickTop="1" thickBot="1" x14ac:dyDescent="0.25">
      <c r="A66" s="312" t="s">
        <v>2290</v>
      </c>
      <c r="B66" s="177">
        <v>3131</v>
      </c>
      <c r="C66" s="177">
        <v>440</v>
      </c>
      <c r="D66" s="315">
        <v>0</v>
      </c>
      <c r="E66" s="328">
        <v>0</v>
      </c>
      <c r="F66" s="315">
        <v>0</v>
      </c>
      <c r="G66" s="315">
        <v>0</v>
      </c>
      <c r="H66" s="315">
        <v>0</v>
      </c>
      <c r="I66" s="315">
        <v>0</v>
      </c>
      <c r="J66" s="317">
        <f t="shared" si="1"/>
        <v>0</v>
      </c>
    </row>
    <row r="67" spans="1:10" s="2" customFormat="1" ht="12.75" thickTop="1" thickBot="1" x14ac:dyDescent="0.25">
      <c r="A67" s="312" t="s">
        <v>1242</v>
      </c>
      <c r="B67" s="177">
        <v>3132</v>
      </c>
      <c r="C67" s="177">
        <v>450</v>
      </c>
      <c r="D67" s="315">
        <v>0</v>
      </c>
      <c r="E67" s="328">
        <v>0</v>
      </c>
      <c r="F67" s="315">
        <v>0</v>
      </c>
      <c r="G67" s="315">
        <v>0</v>
      </c>
      <c r="H67" s="315">
        <v>0</v>
      </c>
      <c r="I67" s="315">
        <v>0</v>
      </c>
      <c r="J67" s="317">
        <f t="shared" si="1"/>
        <v>0</v>
      </c>
    </row>
    <row r="68" spans="1:10" s="2" customFormat="1" ht="12.75" thickTop="1" thickBot="1" x14ac:dyDescent="0.25">
      <c r="A68" s="179" t="s">
        <v>1243</v>
      </c>
      <c r="B68" s="182">
        <v>3140</v>
      </c>
      <c r="C68" s="182">
        <v>460</v>
      </c>
      <c r="D68" s="324">
        <f t="shared" ref="D68:I68" si="10">SUM(D69:D71)</f>
        <v>0</v>
      </c>
      <c r="E68" s="324">
        <f t="shared" si="10"/>
        <v>0</v>
      </c>
      <c r="F68" s="324">
        <f t="shared" si="10"/>
        <v>0</v>
      </c>
      <c r="G68" s="324">
        <f t="shared" si="10"/>
        <v>0</v>
      </c>
      <c r="H68" s="324">
        <f t="shared" si="10"/>
        <v>0</v>
      </c>
      <c r="I68" s="324">
        <f t="shared" si="10"/>
        <v>0</v>
      </c>
      <c r="J68" s="329">
        <f t="shared" si="1"/>
        <v>0</v>
      </c>
    </row>
    <row r="69" spans="1:10" s="2" customFormat="1" ht="13.5" thickTop="1" thickBot="1" x14ac:dyDescent="0.25">
      <c r="A69" s="313" t="s">
        <v>2291</v>
      </c>
      <c r="B69" s="177">
        <v>3141</v>
      </c>
      <c r="C69" s="177">
        <v>470</v>
      </c>
      <c r="D69" s="315">
        <v>0</v>
      </c>
      <c r="E69" s="328">
        <v>0</v>
      </c>
      <c r="F69" s="315">
        <v>0</v>
      </c>
      <c r="G69" s="315">
        <v>0</v>
      </c>
      <c r="H69" s="315">
        <v>0</v>
      </c>
      <c r="I69" s="315">
        <v>0</v>
      </c>
      <c r="J69" s="317">
        <f t="shared" si="1"/>
        <v>0</v>
      </c>
    </row>
    <row r="70" spans="1:10" s="2" customFormat="1" ht="13.5" thickTop="1" thickBot="1" x14ac:dyDescent="0.25">
      <c r="A70" s="313" t="s">
        <v>2292</v>
      </c>
      <c r="B70" s="177">
        <v>3142</v>
      </c>
      <c r="C70" s="177">
        <v>480</v>
      </c>
      <c r="D70" s="315">
        <v>0</v>
      </c>
      <c r="E70" s="328">
        <v>0</v>
      </c>
      <c r="F70" s="315">
        <v>0</v>
      </c>
      <c r="G70" s="315">
        <v>0</v>
      </c>
      <c r="H70" s="315">
        <v>0</v>
      </c>
      <c r="I70" s="315">
        <v>0</v>
      </c>
      <c r="J70" s="317">
        <f t="shared" si="1"/>
        <v>0</v>
      </c>
    </row>
    <row r="71" spans="1:10" s="2" customFormat="1" ht="13.5" thickTop="1" thickBot="1" x14ac:dyDescent="0.25">
      <c r="A71" s="313" t="s">
        <v>2293</v>
      </c>
      <c r="B71" s="177">
        <v>3143</v>
      </c>
      <c r="C71" s="177">
        <v>490</v>
      </c>
      <c r="D71" s="315">
        <v>0</v>
      </c>
      <c r="E71" s="328">
        <v>0</v>
      </c>
      <c r="F71" s="315">
        <v>0</v>
      </c>
      <c r="G71" s="315">
        <v>0</v>
      </c>
      <c r="H71" s="315">
        <v>0</v>
      </c>
      <c r="I71" s="315">
        <v>0</v>
      </c>
      <c r="J71" s="317">
        <f t="shared" si="1"/>
        <v>0</v>
      </c>
    </row>
    <row r="72" spans="1:10" s="2" customFormat="1" ht="12.75" thickTop="1" thickBot="1" x14ac:dyDescent="0.25">
      <c r="A72" s="179" t="s">
        <v>1269</v>
      </c>
      <c r="B72" s="182">
        <v>3150</v>
      </c>
      <c r="C72" s="182">
        <v>500</v>
      </c>
      <c r="D72" s="323">
        <v>0</v>
      </c>
      <c r="E72" s="324">
        <v>0</v>
      </c>
      <c r="F72" s="323">
        <v>0</v>
      </c>
      <c r="G72" s="323">
        <v>0</v>
      </c>
      <c r="H72" s="323">
        <v>0</v>
      </c>
      <c r="I72" s="323">
        <v>0</v>
      </c>
      <c r="J72" s="329">
        <f t="shared" si="1"/>
        <v>0</v>
      </c>
    </row>
    <row r="73" spans="1:10" s="2" customFormat="1" ht="12.75" thickTop="1" thickBot="1" x14ac:dyDescent="0.25">
      <c r="A73" s="179" t="s">
        <v>2294</v>
      </c>
      <c r="B73" s="182">
        <v>3160</v>
      </c>
      <c r="C73" s="182">
        <v>510</v>
      </c>
      <c r="D73" s="323">
        <v>0</v>
      </c>
      <c r="E73" s="324">
        <v>0</v>
      </c>
      <c r="F73" s="323">
        <v>0</v>
      </c>
      <c r="G73" s="323">
        <v>0</v>
      </c>
      <c r="H73" s="323">
        <v>0</v>
      </c>
      <c r="I73" s="323">
        <v>0</v>
      </c>
      <c r="J73" s="329">
        <f t="shared" si="1"/>
        <v>0</v>
      </c>
    </row>
    <row r="74" spans="1:10" s="2" customFormat="1" ht="12.75" thickTop="1" thickBot="1" x14ac:dyDescent="0.25">
      <c r="A74" s="178" t="s">
        <v>1270</v>
      </c>
      <c r="B74" s="181">
        <v>3200</v>
      </c>
      <c r="C74" s="181">
        <v>520</v>
      </c>
      <c r="D74" s="325">
        <f t="shared" ref="D74:I74" si="11">SUM(D75:D78)</f>
        <v>0</v>
      </c>
      <c r="E74" s="325">
        <f t="shared" si="11"/>
        <v>0</v>
      </c>
      <c r="F74" s="325">
        <f t="shared" si="11"/>
        <v>0</v>
      </c>
      <c r="G74" s="325">
        <f t="shared" si="11"/>
        <v>0</v>
      </c>
      <c r="H74" s="325">
        <f t="shared" si="11"/>
        <v>0</v>
      </c>
      <c r="I74" s="325">
        <f t="shared" si="11"/>
        <v>0</v>
      </c>
      <c r="J74" s="157">
        <f t="shared" si="1"/>
        <v>0</v>
      </c>
    </row>
    <row r="75" spans="1:10" s="2" customFormat="1" ht="12.75" thickTop="1" thickBot="1" x14ac:dyDescent="0.25">
      <c r="A75" s="180" t="s">
        <v>1165</v>
      </c>
      <c r="B75" s="182">
        <v>3210</v>
      </c>
      <c r="C75" s="182">
        <v>530</v>
      </c>
      <c r="D75" s="330">
        <v>0</v>
      </c>
      <c r="E75" s="331">
        <v>0</v>
      </c>
      <c r="F75" s="330">
        <v>0</v>
      </c>
      <c r="G75" s="330">
        <v>0</v>
      </c>
      <c r="H75" s="330">
        <v>0</v>
      </c>
      <c r="I75" s="330">
        <v>0</v>
      </c>
      <c r="J75" s="329">
        <f t="shared" si="1"/>
        <v>0</v>
      </c>
    </row>
    <row r="76" spans="1:10" s="2" customFormat="1" ht="12.75" thickTop="1" thickBot="1" x14ac:dyDescent="0.25">
      <c r="A76" s="180" t="s">
        <v>1271</v>
      </c>
      <c r="B76" s="182">
        <v>3220</v>
      </c>
      <c r="C76" s="182">
        <v>540</v>
      </c>
      <c r="D76" s="330">
        <v>0</v>
      </c>
      <c r="E76" s="331">
        <v>0</v>
      </c>
      <c r="F76" s="330">
        <v>0</v>
      </c>
      <c r="G76" s="330">
        <v>0</v>
      </c>
      <c r="H76" s="330">
        <v>0</v>
      </c>
      <c r="I76" s="330">
        <v>0</v>
      </c>
      <c r="J76" s="329">
        <f t="shared" si="1"/>
        <v>0</v>
      </c>
    </row>
    <row r="77" spans="1:10" s="2" customFormat="1" ht="12.75" thickTop="1" thickBot="1" x14ac:dyDescent="0.25">
      <c r="A77" s="179" t="s">
        <v>2295</v>
      </c>
      <c r="B77" s="182">
        <v>3230</v>
      </c>
      <c r="C77" s="182">
        <v>550</v>
      </c>
      <c r="D77" s="330">
        <v>0</v>
      </c>
      <c r="E77" s="331">
        <v>0</v>
      </c>
      <c r="F77" s="330">
        <v>0</v>
      </c>
      <c r="G77" s="330">
        <v>0</v>
      </c>
      <c r="H77" s="330">
        <v>0</v>
      </c>
      <c r="I77" s="330">
        <v>0</v>
      </c>
      <c r="J77" s="329">
        <f t="shared" si="1"/>
        <v>0</v>
      </c>
    </row>
    <row r="78" spans="1:10" s="2" customFormat="1" ht="12.75" thickTop="1" thickBot="1" x14ac:dyDescent="0.25">
      <c r="A78" s="180" t="s">
        <v>1272</v>
      </c>
      <c r="B78" s="182">
        <v>3240</v>
      </c>
      <c r="C78" s="182">
        <v>560</v>
      </c>
      <c r="D78" s="323">
        <v>0</v>
      </c>
      <c r="E78" s="324">
        <v>0</v>
      </c>
      <c r="F78" s="323">
        <v>0</v>
      </c>
      <c r="G78" s="323">
        <v>0</v>
      </c>
      <c r="H78" s="323">
        <v>0</v>
      </c>
      <c r="I78" s="323">
        <v>0</v>
      </c>
      <c r="J78" s="329">
        <f t="shared" si="1"/>
        <v>0</v>
      </c>
    </row>
    <row r="79" spans="1:10" s="2" customFormat="1" ht="12.75" thickTop="1" thickBot="1" x14ac:dyDescent="0.25">
      <c r="A79" s="181" t="s">
        <v>1230</v>
      </c>
      <c r="B79" s="181">
        <v>4100</v>
      </c>
      <c r="C79" s="181">
        <v>570</v>
      </c>
      <c r="D79" s="331">
        <f t="shared" ref="D79:I79" si="12">SUM(D80)</f>
        <v>0</v>
      </c>
      <c r="E79" s="331">
        <f t="shared" si="12"/>
        <v>0</v>
      </c>
      <c r="F79" s="331">
        <f t="shared" si="12"/>
        <v>0</v>
      </c>
      <c r="G79" s="331">
        <f t="shared" si="12"/>
        <v>0</v>
      </c>
      <c r="H79" s="331">
        <f t="shared" si="12"/>
        <v>0</v>
      </c>
      <c r="I79" s="331">
        <f t="shared" si="12"/>
        <v>0</v>
      </c>
      <c r="J79" s="157">
        <f t="shared" si="1"/>
        <v>0</v>
      </c>
    </row>
    <row r="80" spans="1:10" s="2" customFormat="1" ht="12.75" thickTop="1" thickBot="1" x14ac:dyDescent="0.25">
      <c r="A80" s="179" t="s">
        <v>1275</v>
      </c>
      <c r="B80" s="182">
        <v>4110</v>
      </c>
      <c r="C80" s="182">
        <v>580</v>
      </c>
      <c r="D80" s="324">
        <f t="shared" ref="D80:I80" si="13">SUM(D81:D83)</f>
        <v>0</v>
      </c>
      <c r="E80" s="324">
        <f t="shared" si="13"/>
        <v>0</v>
      </c>
      <c r="F80" s="324">
        <f t="shared" si="13"/>
        <v>0</v>
      </c>
      <c r="G80" s="324">
        <f t="shared" si="13"/>
        <v>0</v>
      </c>
      <c r="H80" s="324">
        <f t="shared" si="13"/>
        <v>0</v>
      </c>
      <c r="I80" s="324">
        <f t="shared" si="13"/>
        <v>0</v>
      </c>
      <c r="J80" s="329">
        <f t="shared" si="1"/>
        <v>0</v>
      </c>
    </row>
    <row r="81" spans="1:10" s="2" customFormat="1" ht="12.75" thickTop="1" thickBot="1" x14ac:dyDescent="0.25">
      <c r="A81" s="312" t="s">
        <v>1047</v>
      </c>
      <c r="B81" s="177">
        <v>4111</v>
      </c>
      <c r="C81" s="177">
        <v>590</v>
      </c>
      <c r="D81" s="323">
        <v>0</v>
      </c>
      <c r="E81" s="324">
        <v>0</v>
      </c>
      <c r="F81" s="323">
        <v>0</v>
      </c>
      <c r="G81" s="323">
        <v>0</v>
      </c>
      <c r="H81" s="323">
        <v>0</v>
      </c>
      <c r="I81" s="323">
        <v>0</v>
      </c>
      <c r="J81" s="317">
        <f t="shared" si="1"/>
        <v>0</v>
      </c>
    </row>
    <row r="82" spans="1:10" s="2" customFormat="1" ht="12.75" customHeight="1" thickTop="1" thickBot="1" x14ac:dyDescent="0.25">
      <c r="A82" s="312" t="s">
        <v>1048</v>
      </c>
      <c r="B82" s="177">
        <v>4112</v>
      </c>
      <c r="C82" s="177">
        <v>600</v>
      </c>
      <c r="D82" s="323">
        <v>0</v>
      </c>
      <c r="E82" s="324">
        <v>0</v>
      </c>
      <c r="F82" s="323">
        <v>0</v>
      </c>
      <c r="G82" s="323">
        <v>0</v>
      </c>
      <c r="H82" s="323">
        <v>0</v>
      </c>
      <c r="I82" s="323">
        <v>0</v>
      </c>
      <c r="J82" s="317">
        <f t="shared" si="1"/>
        <v>0</v>
      </c>
    </row>
    <row r="83" spans="1:10" s="2" customFormat="1" ht="14.25" thickTop="1" thickBot="1" x14ac:dyDescent="0.25">
      <c r="A83" s="314" t="s">
        <v>1231</v>
      </c>
      <c r="B83" s="177">
        <v>4113</v>
      </c>
      <c r="C83" s="177">
        <v>610</v>
      </c>
      <c r="D83" s="315">
        <v>0</v>
      </c>
      <c r="E83" s="328">
        <v>0</v>
      </c>
      <c r="F83" s="315">
        <v>0</v>
      </c>
      <c r="G83" s="315">
        <v>0</v>
      </c>
      <c r="H83" s="315">
        <v>0</v>
      </c>
      <c r="I83" s="315">
        <v>0</v>
      </c>
      <c r="J83" s="317">
        <f t="shared" si="1"/>
        <v>0</v>
      </c>
    </row>
    <row r="84" spans="1:10" s="2" customFormat="1" ht="12.75" thickTop="1" thickBot="1" x14ac:dyDescent="0.25">
      <c r="A84" s="181" t="s">
        <v>1239</v>
      </c>
      <c r="B84" s="181">
        <v>4200</v>
      </c>
      <c r="C84" s="181">
        <v>620</v>
      </c>
      <c r="D84" s="325">
        <f t="shared" ref="D84:I84" si="14">D85</f>
        <v>0</v>
      </c>
      <c r="E84" s="325">
        <f t="shared" si="14"/>
        <v>0</v>
      </c>
      <c r="F84" s="325">
        <f t="shared" si="14"/>
        <v>0</v>
      </c>
      <c r="G84" s="325">
        <f t="shared" si="14"/>
        <v>0</v>
      </c>
      <c r="H84" s="325">
        <f t="shared" si="14"/>
        <v>0</v>
      </c>
      <c r="I84" s="325">
        <f t="shared" si="14"/>
        <v>0</v>
      </c>
      <c r="J84" s="157">
        <f t="shared" si="1"/>
        <v>0</v>
      </c>
    </row>
    <row r="85" spans="1:10" s="2" customFormat="1" ht="12.75" thickTop="1" thickBot="1" x14ac:dyDescent="0.25">
      <c r="A85" s="179" t="s">
        <v>1049</v>
      </c>
      <c r="B85" s="182">
        <v>4210</v>
      </c>
      <c r="C85" s="182">
        <v>630</v>
      </c>
      <c r="D85" s="323">
        <v>0</v>
      </c>
      <c r="E85" s="324">
        <v>0</v>
      </c>
      <c r="F85" s="323">
        <v>0</v>
      </c>
      <c r="G85" s="323">
        <v>0</v>
      </c>
      <c r="H85" s="323">
        <v>0</v>
      </c>
      <c r="I85" s="323">
        <v>0</v>
      </c>
      <c r="J85" s="329">
        <f t="shared" si="1"/>
        <v>0</v>
      </c>
    </row>
    <row r="86" spans="1:10" s="2" customFormat="1" ht="12.75" thickTop="1" thickBot="1" x14ac:dyDescent="0.25">
      <c r="A86" s="312" t="s">
        <v>1050</v>
      </c>
      <c r="B86" s="177">
        <v>5000</v>
      </c>
      <c r="C86" s="177">
        <v>640</v>
      </c>
      <c r="D86" s="315" t="s">
        <v>1236</v>
      </c>
      <c r="E86" s="315">
        <v>2828</v>
      </c>
      <c r="F86" s="316" t="s">
        <v>1236</v>
      </c>
      <c r="G86" s="316" t="s">
        <v>1236</v>
      </c>
      <c r="H86" s="316" t="s">
        <v>1236</v>
      </c>
      <c r="I86" s="316" t="s">
        <v>1236</v>
      </c>
      <c r="J86" s="317" t="s">
        <v>1236</v>
      </c>
    </row>
    <row r="87" spans="1:10" s="2" customFormat="1" ht="12.75" thickTop="1" thickBot="1" x14ac:dyDescent="0.25">
      <c r="A87" s="312" t="s">
        <v>1274</v>
      </c>
      <c r="B87" s="177">
        <v>9000</v>
      </c>
      <c r="C87" s="177">
        <v>650</v>
      </c>
      <c r="D87" s="315">
        <v>0</v>
      </c>
      <c r="E87" s="328">
        <v>0</v>
      </c>
      <c r="F87" s="315">
        <v>0</v>
      </c>
      <c r="G87" s="315">
        <v>0</v>
      </c>
      <c r="H87" s="315">
        <v>0</v>
      </c>
      <c r="I87" s="315">
        <v>0</v>
      </c>
      <c r="J87" s="317">
        <f t="shared" si="1"/>
        <v>0</v>
      </c>
    </row>
    <row r="88" spans="1:10" s="2" customFormat="1" ht="12" hidden="1" thickTop="1" x14ac:dyDescent="0.2">
      <c r="A88" s="189"/>
      <c r="B88" s="190"/>
      <c r="C88" s="190">
        <v>650</v>
      </c>
      <c r="D88" s="161"/>
      <c r="E88" s="191"/>
      <c r="F88" s="161"/>
      <c r="G88" s="161"/>
      <c r="H88" s="161"/>
      <c r="I88" s="161"/>
      <c r="J88" s="192"/>
    </row>
    <row r="89" spans="1:10" s="2" customFormat="1" ht="11.25" hidden="1" x14ac:dyDescent="0.2">
      <c r="A89" s="45"/>
      <c r="B89" s="96"/>
      <c r="C89" s="96"/>
      <c r="D89" s="104"/>
      <c r="E89" s="79"/>
      <c r="F89" s="104"/>
      <c r="G89" s="104"/>
      <c r="H89" s="104"/>
      <c r="I89" s="104"/>
      <c r="J89" s="129"/>
    </row>
    <row r="90" spans="1:10" s="2" customFormat="1" ht="11.25" hidden="1" x14ac:dyDescent="0.2">
      <c r="A90" s="45"/>
      <c r="B90" s="96"/>
      <c r="C90" s="96"/>
      <c r="D90" s="104"/>
      <c r="E90" s="79"/>
      <c r="F90" s="104"/>
      <c r="G90" s="104"/>
      <c r="H90" s="104"/>
      <c r="I90" s="104"/>
      <c r="J90" s="129"/>
    </row>
    <row r="91" spans="1:10" s="2" customFormat="1" ht="12.75" hidden="1" x14ac:dyDescent="0.2">
      <c r="A91" s="55"/>
      <c r="B91" s="96"/>
      <c r="C91" s="96"/>
      <c r="D91" s="104"/>
      <c r="E91" s="106"/>
      <c r="F91" s="104"/>
      <c r="G91" s="104"/>
      <c r="H91" s="104"/>
      <c r="I91" s="104"/>
      <c r="J91" s="129"/>
    </row>
    <row r="92" spans="1:10" s="2" customFormat="1" ht="11.25" hidden="1" x14ac:dyDescent="0.2">
      <c r="A92" s="52"/>
      <c r="B92" s="94"/>
      <c r="C92" s="94"/>
      <c r="D92" s="133"/>
      <c r="E92" s="132"/>
      <c r="F92" s="133"/>
      <c r="G92" s="133"/>
      <c r="H92" s="133"/>
      <c r="I92" s="133"/>
      <c r="J92" s="92"/>
    </row>
    <row r="93" spans="1:10" s="2" customFormat="1" ht="11.25" hidden="1" x14ac:dyDescent="0.2">
      <c r="A93" s="45"/>
      <c r="B93" s="96"/>
      <c r="C93" s="96"/>
      <c r="D93" s="104"/>
      <c r="E93" s="79"/>
      <c r="F93" s="104"/>
      <c r="G93" s="104"/>
      <c r="H93" s="104"/>
      <c r="I93" s="104"/>
      <c r="J93" s="129"/>
    </row>
    <row r="94" spans="1:10" s="2" customFormat="1" ht="11.25" hidden="1" x14ac:dyDescent="0.2">
      <c r="A94" s="45"/>
      <c r="B94" s="96"/>
      <c r="C94" s="96"/>
      <c r="D94" s="104"/>
      <c r="E94" s="79"/>
      <c r="F94" s="104"/>
      <c r="G94" s="104"/>
      <c r="H94" s="104"/>
      <c r="I94" s="104"/>
      <c r="J94" s="129"/>
    </row>
    <row r="95" spans="1:10" s="2" customFormat="1" ht="11.25" hidden="1" x14ac:dyDescent="0.2">
      <c r="A95" s="45"/>
      <c r="B95" s="96"/>
      <c r="C95" s="96"/>
      <c r="D95" s="104"/>
      <c r="E95" s="79"/>
      <c r="F95" s="104"/>
      <c r="G95" s="104"/>
      <c r="H95" s="104"/>
      <c r="I95" s="104"/>
      <c r="J95" s="129"/>
    </row>
    <row r="96" spans="1:10" s="2" customFormat="1" ht="12" hidden="1" x14ac:dyDescent="0.2">
      <c r="A96" s="50"/>
      <c r="B96" s="93"/>
      <c r="C96" s="93"/>
      <c r="D96" s="103"/>
      <c r="E96" s="91"/>
      <c r="F96" s="103"/>
      <c r="G96" s="103"/>
      <c r="H96" s="103"/>
      <c r="I96" s="103"/>
      <c r="J96" s="92"/>
    </row>
    <row r="97" spans="1:10" s="2" customFormat="1" ht="11.25" hidden="1" x14ac:dyDescent="0.2">
      <c r="A97" s="52"/>
      <c r="B97" s="94"/>
      <c r="C97" s="94"/>
      <c r="D97" s="130"/>
      <c r="E97" s="131"/>
      <c r="F97" s="130"/>
      <c r="G97" s="130"/>
      <c r="H97" s="130"/>
      <c r="I97" s="130"/>
      <c r="J97" s="134"/>
    </row>
    <row r="98" spans="1:10" s="2" customFormat="1" ht="11.25" hidden="1" x14ac:dyDescent="0.2">
      <c r="A98" s="52"/>
      <c r="B98" s="94"/>
      <c r="C98" s="94"/>
      <c r="D98" s="130"/>
      <c r="E98" s="131"/>
      <c r="F98" s="130"/>
      <c r="G98" s="130"/>
      <c r="H98" s="130"/>
      <c r="I98" s="130"/>
      <c r="J98" s="134"/>
    </row>
    <row r="99" spans="1:10" s="2" customFormat="1" ht="11.25" hidden="1" x14ac:dyDescent="0.2">
      <c r="A99" s="48"/>
      <c r="B99" s="108"/>
      <c r="C99" s="98"/>
      <c r="D99" s="102"/>
      <c r="E99" s="90"/>
      <c r="F99" s="105"/>
      <c r="G99" s="105"/>
      <c r="H99" s="105"/>
      <c r="I99" s="105"/>
      <c r="J99" s="97"/>
    </row>
    <row r="100" spans="1:10" ht="14.25" customHeight="1" thickTop="1" x14ac:dyDescent="0.25">
      <c r="A100" s="120" t="s">
        <v>2509</v>
      </c>
      <c r="D100" s="22"/>
      <c r="E100" s="22"/>
    </row>
    <row r="101" spans="1:10" s="1" customFormat="1" ht="12.75" customHeight="1" x14ac:dyDescent="0.25">
      <c r="A101" s="9" t="str">
        <f>ЗАПОЛНИТЬ!F30</f>
        <v>Начальник</v>
      </c>
      <c r="C101" s="9"/>
      <c r="D101" s="676"/>
      <c r="E101" s="676"/>
      <c r="F101" s="9"/>
      <c r="G101" s="670" t="str">
        <f>ЗАПОЛНИТЬ!F26</f>
        <v>Л.П.КОЛЄСНІК</v>
      </c>
      <c r="H101" s="670"/>
      <c r="I101" s="670"/>
    </row>
    <row r="102" spans="1:10" s="1" customFormat="1" ht="12.75" customHeight="1" x14ac:dyDescent="0.25">
      <c r="B102" s="9"/>
      <c r="C102" s="9"/>
      <c r="D102" s="671" t="s">
        <v>1273</v>
      </c>
      <c r="E102" s="671"/>
      <c r="F102" s="9"/>
      <c r="G102" s="669" t="s">
        <v>391</v>
      </c>
      <c r="H102" s="669"/>
    </row>
    <row r="103" spans="1:10" s="1" customFormat="1" ht="16.5" customHeight="1" x14ac:dyDescent="0.25">
      <c r="A103" s="9" t="str">
        <f>ЗАПОЛНИТЬ!F31</f>
        <v>Головний бухгалтер</v>
      </c>
      <c r="C103" s="9"/>
      <c r="D103" s="683"/>
      <c r="E103" s="683"/>
      <c r="F103" s="9"/>
      <c r="G103" s="670" t="str">
        <f>ЗАПОЛНИТЬ!F28</f>
        <v>Б.І.НОВІК</v>
      </c>
      <c r="H103" s="670"/>
      <c r="I103" s="670"/>
    </row>
    <row r="104" spans="1:10" s="1" customFormat="1" ht="12" customHeight="1" x14ac:dyDescent="0.25">
      <c r="A104" s="32" t="str">
        <f>ЗАПОЛНИТЬ!C19</f>
        <v>"10" січня 2018 року</v>
      </c>
      <c r="C104" s="9"/>
      <c r="D104" s="671" t="s">
        <v>1273</v>
      </c>
      <c r="E104" s="671"/>
      <c r="G104" s="669" t="s">
        <v>391</v>
      </c>
      <c r="H104" s="669"/>
      <c r="I104" s="163"/>
    </row>
    <row r="105" spans="1:10" s="1" customFormat="1" x14ac:dyDescent="0.25">
      <c r="A105" s="162"/>
    </row>
    <row r="107" spans="1:10" x14ac:dyDescent="0.25">
      <c r="A107" s="207"/>
    </row>
  </sheetData>
  <sheetProtection formatColumns="0" formatRows="0"/>
  <mergeCells count="34">
    <mergeCell ref="B11:G11"/>
    <mergeCell ref="G101:I101"/>
    <mergeCell ref="D102:E102"/>
    <mergeCell ref="G1:J3"/>
    <mergeCell ref="F19:F21"/>
    <mergeCell ref="E19:E21"/>
    <mergeCell ref="E13:J13"/>
    <mergeCell ref="H19:H21"/>
    <mergeCell ref="A4:J4"/>
    <mergeCell ref="A15:C15"/>
    <mergeCell ref="J19:J21"/>
    <mergeCell ref="B9:G9"/>
    <mergeCell ref="B10:G10"/>
    <mergeCell ref="A5:F5"/>
    <mergeCell ref="A6:J6"/>
    <mergeCell ref="A14:C14"/>
    <mergeCell ref="E12:H12"/>
    <mergeCell ref="A12:C12"/>
    <mergeCell ref="A13:C13"/>
    <mergeCell ref="E15:J15"/>
    <mergeCell ref="E14:J14"/>
    <mergeCell ref="D104:E104"/>
    <mergeCell ref="G104:H104"/>
    <mergeCell ref="A18:L18"/>
    <mergeCell ref="C19:C21"/>
    <mergeCell ref="D19:D21"/>
    <mergeCell ref="A19:A21"/>
    <mergeCell ref="B19:B21"/>
    <mergeCell ref="I19:I21"/>
    <mergeCell ref="D103:E103"/>
    <mergeCell ref="G103:I103"/>
    <mergeCell ref="G19:G21"/>
    <mergeCell ref="G102:H102"/>
    <mergeCell ref="D101:E101"/>
  </mergeCells>
  <phoneticPr fontId="0" type="noConversion"/>
  <pageMargins left="0.19685039370078741" right="0.19685039370078741" top="0.59055118110236227" bottom="0.19685039370078741" header="0.39370078740157483" footer="0.19685039370078741"/>
  <pageSetup paperSize="9" scale="89" fitToHeight="2" orientation="landscape" r:id="rId1"/>
  <headerFooter differentOddEven="1">
    <evenHeader>&amp;C2&amp;RПродовження додатка 1</evenHeader>
  </headerFooter>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pageSetUpPr fitToPage="1"/>
  </sheetPr>
  <dimension ref="A1:N107"/>
  <sheetViews>
    <sheetView zoomScaleNormal="100" workbookViewId="0">
      <selection activeCell="A38" sqref="A38"/>
    </sheetView>
  </sheetViews>
  <sheetFormatPr defaultRowHeight="15" x14ac:dyDescent="0.25"/>
  <cols>
    <col min="1" max="1" width="66" customWidth="1"/>
    <col min="2" max="2" width="5.28515625" customWidth="1"/>
    <col min="3" max="3" width="4.42578125" customWidth="1"/>
    <col min="4" max="4" width="11.7109375" customWidth="1"/>
    <col min="5" max="5" width="13.4257812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1" customFormat="1" ht="15" customHeight="1" x14ac:dyDescent="0.25">
      <c r="G1" s="682" t="s">
        <v>5125</v>
      </c>
      <c r="H1" s="682"/>
      <c r="I1" s="682"/>
      <c r="J1" s="682"/>
      <c r="K1" s="14"/>
    </row>
    <row r="2" spans="1:14" s="1" customFormat="1" ht="36.75" customHeight="1" x14ac:dyDescent="0.25">
      <c r="G2" s="682"/>
      <c r="H2" s="682"/>
      <c r="I2" s="682"/>
      <c r="J2" s="682"/>
      <c r="K2" s="14"/>
    </row>
    <row r="3" spans="1:14" s="1" customFormat="1" ht="0.75" customHeight="1" x14ac:dyDescent="0.25">
      <c r="G3" s="682"/>
      <c r="H3" s="682"/>
      <c r="I3" s="682"/>
      <c r="J3" s="682"/>
      <c r="K3" s="14"/>
    </row>
    <row r="4" spans="1:14" s="1" customFormat="1" x14ac:dyDescent="0.25">
      <c r="A4" s="687" t="s">
        <v>3</v>
      </c>
      <c r="B4" s="687"/>
      <c r="C4" s="687"/>
      <c r="D4" s="687"/>
      <c r="E4" s="687"/>
      <c r="F4" s="687"/>
      <c r="G4" s="687"/>
      <c r="H4" s="687"/>
      <c r="I4" s="687"/>
      <c r="J4" s="687"/>
      <c r="K4" s="13"/>
      <c r="L4" s="13"/>
      <c r="M4" s="13"/>
      <c r="N4" s="13"/>
    </row>
    <row r="5" spans="1:14" s="1" customFormat="1" x14ac:dyDescent="0.25">
      <c r="A5" s="689" t="str">
        <f>IF(ЗАПОЛНИТЬ!$F$7=1,CONCATENATE(шапки!A2),CONCATENATE(шапки!A2,шапки!C2))</f>
        <v>про надходження та використання коштів загального фонду (форма      №2д,</v>
      </c>
      <c r="B5" s="689"/>
      <c r="C5" s="689"/>
      <c r="D5" s="689"/>
      <c r="E5" s="689"/>
      <c r="F5" s="689"/>
      <c r="G5" s="42" t="str">
        <f>IF(ЗАПОЛНИТЬ!$F$7=1,шапки!C2,шапки!D2)</f>
        <v xml:space="preserve">      №2м)</v>
      </c>
      <c r="H5" s="41" t="str">
        <f>IF(ЗАПОЛНИТЬ!$F$7=1,шапки!D2,"")</f>
        <v/>
      </c>
      <c r="I5" s="13"/>
      <c r="J5" s="13"/>
      <c r="K5" s="13"/>
      <c r="L5" s="13"/>
      <c r="M5" s="13"/>
      <c r="N5" s="13"/>
    </row>
    <row r="6" spans="1:14" s="1" customFormat="1" x14ac:dyDescent="0.25">
      <c r="A6" s="684" t="str">
        <f>CONCATENATE("за ",ЗАПОЛНИТЬ!$B$17," ",ЗАПОЛНИТЬ!$C$17)</f>
        <v>за  2017 р.</v>
      </c>
      <c r="B6" s="684"/>
      <c r="C6" s="684"/>
      <c r="D6" s="684"/>
      <c r="E6" s="684"/>
      <c r="F6" s="684"/>
      <c r="G6" s="684"/>
      <c r="H6" s="684"/>
      <c r="I6" s="684"/>
      <c r="J6" s="684"/>
    </row>
    <row r="7" spans="1:14" s="2" customFormat="1" ht="9" customHeight="1" x14ac:dyDescent="0.2">
      <c r="J7" s="116" t="s">
        <v>4</v>
      </c>
    </row>
    <row r="8" spans="1:14" s="2" customFormat="1" ht="6.75" hidden="1" customHeight="1" x14ac:dyDescent="0.2">
      <c r="J8" s="82"/>
    </row>
    <row r="9" spans="1:14" s="2" customFormat="1" ht="12" x14ac:dyDescent="0.2">
      <c r="A9" s="29" t="s">
        <v>5</v>
      </c>
      <c r="B9" s="685" t="str">
        <f>ЗАПОЛНИТЬ!B3</f>
        <v>Відділ освіти виконавчого комітету Апостолівської міської ради</v>
      </c>
      <c r="C9" s="685"/>
      <c r="D9" s="685"/>
      <c r="E9" s="685"/>
      <c r="F9" s="685"/>
      <c r="G9" s="685"/>
      <c r="H9" s="31" t="s">
        <v>6</v>
      </c>
      <c r="J9" s="30" t="str">
        <f>ЗАПОЛНИТЬ!B13</f>
        <v>40220031</v>
      </c>
      <c r="K9" s="15"/>
      <c r="L9" s="4"/>
    </row>
    <row r="10" spans="1:14" s="2" customFormat="1" ht="11.25" customHeight="1" x14ac:dyDescent="0.2">
      <c r="A10" s="5" t="s">
        <v>1246</v>
      </c>
      <c r="B10" s="686" t="str">
        <f>ЗАПОЛНИТЬ!B5</f>
        <v>м.Апостолове</v>
      </c>
      <c r="C10" s="686"/>
      <c r="D10" s="686"/>
      <c r="E10" s="686"/>
      <c r="F10" s="686"/>
      <c r="G10" s="686"/>
      <c r="H10" s="2" t="s">
        <v>1247</v>
      </c>
      <c r="J10" s="3">
        <f>ЗАПОЛНИТЬ!B14</f>
        <v>1220310100</v>
      </c>
      <c r="K10" s="15"/>
      <c r="L10" s="5"/>
    </row>
    <row r="11" spans="1:14" s="2" customFormat="1" ht="11.25" customHeight="1" x14ac:dyDescent="0.2">
      <c r="A11" s="87" t="s">
        <v>8</v>
      </c>
      <c r="B11" s="678" t="str">
        <f>ЗАПОЛНИТЬ!D15</f>
        <v>Орган місцевого самоврядування</v>
      </c>
      <c r="C11" s="678"/>
      <c r="D11" s="678"/>
      <c r="E11" s="678"/>
      <c r="F11" s="678"/>
      <c r="G11" s="678"/>
      <c r="H11" s="81" t="s">
        <v>7</v>
      </c>
      <c r="J11" s="3">
        <f>ЗАПОЛНИТЬ!B15</f>
        <v>420</v>
      </c>
      <c r="K11" s="15"/>
      <c r="L11" s="5"/>
    </row>
    <row r="12" spans="1:14" s="2" customFormat="1" ht="12" customHeight="1" x14ac:dyDescent="0.2">
      <c r="A12" s="679" t="s">
        <v>1248</v>
      </c>
      <c r="B12" s="679"/>
      <c r="C12" s="679"/>
      <c r="D12" s="139" t="str">
        <f>ЗАПОЛНИТЬ!H9</f>
        <v>220</v>
      </c>
      <c r="E12" s="680" t="str">
        <f>IF(D12&gt;0,VLOOKUP(D12,'ДовидникКВК(ГОС)'!A:B,2,FALSE),"")</f>
        <v>Міністерство освіти і науки України</v>
      </c>
      <c r="F12" s="680"/>
      <c r="G12" s="680"/>
      <c r="H12" s="680"/>
      <c r="K12" s="16"/>
      <c r="L12" s="4"/>
    </row>
    <row r="13" spans="1:14" s="2" customFormat="1" ht="11.25" x14ac:dyDescent="0.2">
      <c r="A13" s="679" t="s">
        <v>1250</v>
      </c>
      <c r="B13" s="679"/>
      <c r="C13" s="679"/>
      <c r="D13" s="137"/>
      <c r="E13" s="694" t="str">
        <f>IF(D13&gt;0,VLOOKUP(D13,ДовидникКПК!B:C,2,FALSE),"")</f>
        <v/>
      </c>
      <c r="F13" s="694"/>
      <c r="G13" s="694"/>
      <c r="H13" s="694"/>
      <c r="I13" s="694"/>
      <c r="J13" s="694"/>
      <c r="K13" s="15"/>
      <c r="L13" s="4"/>
    </row>
    <row r="14" spans="1:14" s="2" customFormat="1" ht="11.25" x14ac:dyDescent="0.2">
      <c r="A14" s="691" t="s">
        <v>1940</v>
      </c>
      <c r="B14" s="691"/>
      <c r="C14" s="691"/>
      <c r="D14" s="89" t="str">
        <f>ЗАПОЛНИТЬ!H10</f>
        <v>001</v>
      </c>
      <c r="E14" s="688" t="str">
        <f>ЗАПОЛНИТЬ!I10</f>
        <v>-</v>
      </c>
      <c r="F14" s="688"/>
      <c r="G14" s="688"/>
      <c r="H14" s="688"/>
      <c r="I14" s="688"/>
      <c r="J14" s="688"/>
      <c r="K14" s="17"/>
      <c r="L14" s="6"/>
    </row>
    <row r="15" spans="1:14" s="2" customFormat="1" ht="33.75" customHeight="1" x14ac:dyDescent="0.2">
      <c r="A15" s="690" t="s">
        <v>2755</v>
      </c>
      <c r="B15" s="691"/>
      <c r="C15" s="691"/>
      <c r="D15" s="479" t="s">
        <v>5633</v>
      </c>
      <c r="E15" s="692" t="str">
        <f>VLOOKUP(RIGHT(D15,4),КПКВМБ!A:B,2,FALSE)</f>
        <v>Надання позашкільної освіти позашкільними закладами освіти, заходи із позашкільної роботи з дітьми</v>
      </c>
      <c r="F15" s="692"/>
      <c r="G15" s="692"/>
      <c r="H15" s="692"/>
      <c r="I15" s="692"/>
      <c r="J15" s="692"/>
      <c r="K15" s="17"/>
      <c r="L15" s="6"/>
    </row>
    <row r="16" spans="1:14" s="2" customFormat="1" ht="11.25" x14ac:dyDescent="0.2">
      <c r="A16" s="83" t="s">
        <v>5596</v>
      </c>
    </row>
    <row r="17" spans="1:12" s="2" customFormat="1" ht="11.25" x14ac:dyDescent="0.2">
      <c r="A17" s="7" t="s">
        <v>2758</v>
      </c>
    </row>
    <row r="18" spans="1:12" s="2" customFormat="1" ht="3" customHeight="1" thickBot="1" x14ac:dyDescent="0.25">
      <c r="A18" s="672"/>
      <c r="B18" s="672"/>
      <c r="C18" s="672"/>
      <c r="D18" s="672"/>
      <c r="E18" s="672"/>
      <c r="F18" s="672"/>
      <c r="G18" s="672"/>
      <c r="H18" s="672"/>
      <c r="I18" s="672"/>
      <c r="J18" s="672"/>
      <c r="K18" s="672"/>
      <c r="L18" s="672"/>
    </row>
    <row r="19" spans="1:12" s="2" customFormat="1" ht="11.25" customHeight="1" thickTop="1" thickBot="1" x14ac:dyDescent="0.25">
      <c r="A19" s="673" t="s">
        <v>1251</v>
      </c>
      <c r="B19" s="674" t="s">
        <v>13</v>
      </c>
      <c r="C19" s="673" t="s">
        <v>1253</v>
      </c>
      <c r="D19" s="674" t="s">
        <v>11</v>
      </c>
      <c r="E19" s="674" t="s">
        <v>2511</v>
      </c>
      <c r="F19" s="675" t="s">
        <v>12</v>
      </c>
      <c r="G19" s="675" t="s">
        <v>10</v>
      </c>
      <c r="H19" s="675" t="s">
        <v>392</v>
      </c>
      <c r="I19" s="675" t="s">
        <v>393</v>
      </c>
      <c r="J19" s="674" t="s">
        <v>9</v>
      </c>
    </row>
    <row r="20" spans="1:12" s="2" customFormat="1" ht="12.75" thickTop="1" thickBot="1" x14ac:dyDescent="0.25">
      <c r="A20" s="673"/>
      <c r="B20" s="674"/>
      <c r="C20" s="673"/>
      <c r="D20" s="674"/>
      <c r="E20" s="674"/>
      <c r="F20" s="675"/>
      <c r="G20" s="675"/>
      <c r="H20" s="675"/>
      <c r="I20" s="675"/>
      <c r="J20" s="674"/>
    </row>
    <row r="21" spans="1:12" s="2" customFormat="1" ht="12.75" thickTop="1" thickBot="1" x14ac:dyDescent="0.25">
      <c r="A21" s="673"/>
      <c r="B21" s="674"/>
      <c r="C21" s="673"/>
      <c r="D21" s="674"/>
      <c r="E21" s="674"/>
      <c r="F21" s="675"/>
      <c r="G21" s="675"/>
      <c r="H21" s="675"/>
      <c r="I21" s="675"/>
      <c r="J21" s="674"/>
    </row>
    <row r="22" spans="1:12" s="2" customFormat="1" ht="12.75" thickTop="1" thickBot="1" x14ac:dyDescent="0.25">
      <c r="A22" s="295">
        <v>1</v>
      </c>
      <c r="B22" s="295">
        <v>2</v>
      </c>
      <c r="C22" s="295">
        <v>3</v>
      </c>
      <c r="D22" s="295">
        <v>4</v>
      </c>
      <c r="E22" s="295">
        <v>5</v>
      </c>
      <c r="F22" s="295">
        <v>6</v>
      </c>
      <c r="G22" s="295">
        <v>7</v>
      </c>
      <c r="H22" s="295">
        <v>8</v>
      </c>
      <c r="I22" s="295">
        <v>9</v>
      </c>
      <c r="J22" s="295">
        <v>9</v>
      </c>
    </row>
    <row r="23" spans="1:12" s="2" customFormat="1" ht="12.75" thickTop="1" thickBot="1" x14ac:dyDescent="0.25">
      <c r="A23" s="296" t="s">
        <v>2261</v>
      </c>
      <c r="B23" s="296" t="s">
        <v>1255</v>
      </c>
      <c r="C23" s="297" t="s">
        <v>1057</v>
      </c>
      <c r="D23" s="157">
        <f>D24+D59+D79+D84+D87</f>
        <v>1462575</v>
      </c>
      <c r="E23" s="157">
        <f>E26+E29+E32+E33+E37+E45+E46+E86+E54</f>
        <v>1462575</v>
      </c>
      <c r="F23" s="157">
        <f>F24+F59+F79+F84+F87</f>
        <v>0</v>
      </c>
      <c r="G23" s="157">
        <f>G24+G59+G79+G84+G87</f>
        <v>1452113.69</v>
      </c>
      <c r="H23" s="157">
        <f>H24+H59+H79+H84+H87</f>
        <v>1452113.69</v>
      </c>
      <c r="I23" s="157">
        <f>I24+I59+I79+I84+I87</f>
        <v>0</v>
      </c>
      <c r="J23" s="157">
        <f>F23+G23-H23</f>
        <v>0</v>
      </c>
    </row>
    <row r="24" spans="1:12" s="2" customFormat="1" ht="23.25" thickTop="1" thickBot="1" x14ac:dyDescent="0.25">
      <c r="A24" s="177" t="s">
        <v>2262</v>
      </c>
      <c r="B24" s="296">
        <v>2000</v>
      </c>
      <c r="C24" s="297" t="s">
        <v>1058</v>
      </c>
      <c r="D24" s="157">
        <f t="shared" ref="D24:I24" si="0">D25+D30+D47+D50+D54+D58</f>
        <v>1462575</v>
      </c>
      <c r="E24" s="157">
        <v>0</v>
      </c>
      <c r="F24" s="157">
        <f t="shared" si="0"/>
        <v>0</v>
      </c>
      <c r="G24" s="157">
        <f t="shared" si="0"/>
        <v>1452113.69</v>
      </c>
      <c r="H24" s="157">
        <f t="shared" si="0"/>
        <v>1452113.69</v>
      </c>
      <c r="I24" s="157">
        <f t="shared" si="0"/>
        <v>0</v>
      </c>
      <c r="J24" s="157">
        <f t="shared" ref="J24:J87" si="1">F24+G24-H24</f>
        <v>0</v>
      </c>
    </row>
    <row r="25" spans="1:12" s="2" customFormat="1" ht="12.75" thickTop="1" thickBot="1" x14ac:dyDescent="0.25">
      <c r="A25" s="178" t="s">
        <v>2263</v>
      </c>
      <c r="B25" s="296">
        <v>2100</v>
      </c>
      <c r="C25" s="297" t="s">
        <v>1059</v>
      </c>
      <c r="D25" s="157">
        <f>D26+D29</f>
        <v>1367094</v>
      </c>
      <c r="E25" s="157">
        <v>0</v>
      </c>
      <c r="F25" s="157">
        <f>F26+F29</f>
        <v>0</v>
      </c>
      <c r="G25" s="157">
        <f>G26+G29</f>
        <v>1356668.32</v>
      </c>
      <c r="H25" s="157">
        <f>H26+H29</f>
        <v>1356668.32</v>
      </c>
      <c r="I25" s="157">
        <f>I26+I29</f>
        <v>0</v>
      </c>
      <c r="J25" s="157">
        <f t="shared" si="1"/>
        <v>0</v>
      </c>
    </row>
    <row r="26" spans="1:12" s="2" customFormat="1" ht="12.75" thickTop="1" thickBot="1" x14ac:dyDescent="0.25">
      <c r="A26" s="179" t="s">
        <v>2264</v>
      </c>
      <c r="B26" s="298">
        <v>2110</v>
      </c>
      <c r="C26" s="299" t="s">
        <v>1060</v>
      </c>
      <c r="D26" s="318">
        <f t="shared" ref="D26:I26" si="2">SUM(D27:D28)</f>
        <v>1111914</v>
      </c>
      <c r="E26" s="319">
        <v>1111914</v>
      </c>
      <c r="F26" s="318">
        <f t="shared" si="2"/>
        <v>0</v>
      </c>
      <c r="G26" s="318">
        <f t="shared" si="2"/>
        <v>1101568.6000000001</v>
      </c>
      <c r="H26" s="318">
        <f t="shared" si="2"/>
        <v>1101568.6000000001</v>
      </c>
      <c r="I26" s="318">
        <f t="shared" si="2"/>
        <v>0</v>
      </c>
      <c r="J26" s="183">
        <f t="shared" si="1"/>
        <v>0</v>
      </c>
    </row>
    <row r="27" spans="1:12" s="2" customFormat="1" ht="12.75" thickTop="1" thickBot="1" x14ac:dyDescent="0.25">
      <c r="A27" s="300" t="s">
        <v>1257</v>
      </c>
      <c r="B27" s="301">
        <v>2111</v>
      </c>
      <c r="C27" s="302" t="s">
        <v>1061</v>
      </c>
      <c r="D27" s="320">
        <v>1111914</v>
      </c>
      <c r="E27" s="321">
        <v>0</v>
      </c>
      <c r="F27" s="320">
        <v>0</v>
      </c>
      <c r="G27" s="320">
        <v>1101568.6000000001</v>
      </c>
      <c r="H27" s="320">
        <v>1101568.6000000001</v>
      </c>
      <c r="I27" s="320">
        <v>0</v>
      </c>
      <c r="J27" s="317">
        <f t="shared" si="1"/>
        <v>0</v>
      </c>
    </row>
    <row r="28" spans="1:12" s="2" customFormat="1" ht="12.75" thickTop="1" thickBot="1" x14ac:dyDescent="0.25">
      <c r="A28" s="300" t="s">
        <v>2265</v>
      </c>
      <c r="B28" s="301">
        <v>2112</v>
      </c>
      <c r="C28" s="302" t="s">
        <v>1062</v>
      </c>
      <c r="D28" s="320">
        <v>0</v>
      </c>
      <c r="E28" s="321">
        <v>0</v>
      </c>
      <c r="F28" s="320">
        <v>0</v>
      </c>
      <c r="G28" s="320">
        <v>0</v>
      </c>
      <c r="H28" s="320">
        <v>0</v>
      </c>
      <c r="I28" s="320">
        <v>0</v>
      </c>
      <c r="J28" s="317">
        <f t="shared" si="1"/>
        <v>0</v>
      </c>
    </row>
    <row r="29" spans="1:12" s="2" customFormat="1" ht="12.75" thickTop="1" thickBot="1" x14ac:dyDescent="0.25">
      <c r="A29" s="180" t="s">
        <v>2266</v>
      </c>
      <c r="B29" s="298">
        <v>2120</v>
      </c>
      <c r="C29" s="299" t="s">
        <v>1063</v>
      </c>
      <c r="D29" s="319">
        <v>255180</v>
      </c>
      <c r="E29" s="319">
        <v>255180</v>
      </c>
      <c r="F29" s="319">
        <v>0</v>
      </c>
      <c r="G29" s="319">
        <v>255099.72</v>
      </c>
      <c r="H29" s="319">
        <v>255099.72</v>
      </c>
      <c r="I29" s="319">
        <v>0</v>
      </c>
      <c r="J29" s="183">
        <f t="shared" si="1"/>
        <v>0</v>
      </c>
    </row>
    <row r="30" spans="1:12" s="2" customFormat="1" ht="11.25" customHeight="1" thickTop="1" thickBot="1" x14ac:dyDescent="0.25">
      <c r="A30" s="303" t="s">
        <v>2267</v>
      </c>
      <c r="B30" s="296">
        <v>2200</v>
      </c>
      <c r="C30" s="297" t="s">
        <v>1064</v>
      </c>
      <c r="D30" s="322">
        <f>SUM(D31:D37)+D44</f>
        <v>95481</v>
      </c>
      <c r="E30" s="322">
        <v>0</v>
      </c>
      <c r="F30" s="322">
        <f>SUM(F31:F37)+F44</f>
        <v>0</v>
      </c>
      <c r="G30" s="322">
        <f>SUM(G31:G37)+G44</f>
        <v>95445.37</v>
      </c>
      <c r="H30" s="322">
        <f>SUM(H31:H37)+H44</f>
        <v>95445.37</v>
      </c>
      <c r="I30" s="322">
        <f>SUM(I31:I37)+I44</f>
        <v>0</v>
      </c>
      <c r="J30" s="157">
        <f t="shared" si="1"/>
        <v>0</v>
      </c>
    </row>
    <row r="31" spans="1:12" s="2" customFormat="1" ht="12" customHeight="1" thickTop="1" thickBot="1" x14ac:dyDescent="0.25">
      <c r="A31" s="304" t="s">
        <v>2268</v>
      </c>
      <c r="B31" s="298">
        <v>2210</v>
      </c>
      <c r="C31" s="299" t="s">
        <v>1065</v>
      </c>
      <c r="D31" s="319">
        <v>80078</v>
      </c>
      <c r="E31" s="318">
        <v>0</v>
      </c>
      <c r="F31" s="319">
        <v>0</v>
      </c>
      <c r="G31" s="319">
        <v>80078</v>
      </c>
      <c r="H31" s="319">
        <v>80078</v>
      </c>
      <c r="I31" s="319">
        <v>0</v>
      </c>
      <c r="J31" s="183">
        <f t="shared" si="1"/>
        <v>0</v>
      </c>
    </row>
    <row r="32" spans="1:12" s="2" customFormat="1" ht="12.75" thickTop="1" thickBot="1" x14ac:dyDescent="0.25">
      <c r="A32" s="304" t="s">
        <v>2269</v>
      </c>
      <c r="B32" s="298">
        <v>2220</v>
      </c>
      <c r="C32" s="298">
        <v>100</v>
      </c>
      <c r="D32" s="319">
        <v>0</v>
      </c>
      <c r="E32" s="319">
        <v>0</v>
      </c>
      <c r="F32" s="319">
        <v>0</v>
      </c>
      <c r="G32" s="319">
        <v>0</v>
      </c>
      <c r="H32" s="319">
        <v>0</v>
      </c>
      <c r="I32" s="319">
        <v>0</v>
      </c>
      <c r="J32" s="183">
        <f t="shared" si="1"/>
        <v>0</v>
      </c>
    </row>
    <row r="33" spans="1:10" s="2" customFormat="1" ht="12.75" thickTop="1" thickBot="1" x14ac:dyDescent="0.25">
      <c r="A33" s="304" t="s">
        <v>2270</v>
      </c>
      <c r="B33" s="298">
        <v>2230</v>
      </c>
      <c r="C33" s="298">
        <v>110</v>
      </c>
      <c r="D33" s="319">
        <v>0</v>
      </c>
      <c r="E33" s="319">
        <v>0</v>
      </c>
      <c r="F33" s="319">
        <v>0</v>
      </c>
      <c r="G33" s="319">
        <v>0</v>
      </c>
      <c r="H33" s="319">
        <v>0</v>
      </c>
      <c r="I33" s="319">
        <v>0</v>
      </c>
      <c r="J33" s="183">
        <f t="shared" si="1"/>
        <v>0</v>
      </c>
    </row>
    <row r="34" spans="1:10" s="2" customFormat="1" ht="12.75" thickTop="1" thickBot="1" x14ac:dyDescent="0.25">
      <c r="A34" s="179" t="s">
        <v>2271</v>
      </c>
      <c r="B34" s="298">
        <v>2240</v>
      </c>
      <c r="C34" s="298">
        <v>120</v>
      </c>
      <c r="D34" s="319">
        <v>3000</v>
      </c>
      <c r="E34" s="318">
        <v>0</v>
      </c>
      <c r="F34" s="319">
        <v>0</v>
      </c>
      <c r="G34" s="319">
        <v>2995</v>
      </c>
      <c r="H34" s="319">
        <v>2995</v>
      </c>
      <c r="I34" s="319">
        <v>0</v>
      </c>
      <c r="J34" s="183">
        <f t="shared" si="1"/>
        <v>0</v>
      </c>
    </row>
    <row r="35" spans="1:10" s="2" customFormat="1" ht="12.75" thickTop="1" thickBot="1" x14ac:dyDescent="0.25">
      <c r="A35" s="179" t="s">
        <v>1258</v>
      </c>
      <c r="B35" s="298">
        <v>2250</v>
      </c>
      <c r="C35" s="298">
        <v>130</v>
      </c>
      <c r="D35" s="319">
        <v>2760</v>
      </c>
      <c r="E35" s="318">
        <v>0</v>
      </c>
      <c r="F35" s="319">
        <v>0</v>
      </c>
      <c r="G35" s="319">
        <v>2729.37</v>
      </c>
      <c r="H35" s="319">
        <v>2729.37</v>
      </c>
      <c r="I35" s="319">
        <v>0</v>
      </c>
      <c r="J35" s="183">
        <f t="shared" si="1"/>
        <v>0</v>
      </c>
    </row>
    <row r="36" spans="1:10" s="2" customFormat="1" ht="12.75" thickTop="1" thickBot="1" x14ac:dyDescent="0.25">
      <c r="A36" s="305" t="s">
        <v>2272</v>
      </c>
      <c r="B36" s="298">
        <v>2260</v>
      </c>
      <c r="C36" s="298">
        <v>140</v>
      </c>
      <c r="D36" s="319">
        <v>0</v>
      </c>
      <c r="E36" s="318">
        <v>0</v>
      </c>
      <c r="F36" s="319">
        <v>0</v>
      </c>
      <c r="G36" s="319">
        <v>0</v>
      </c>
      <c r="H36" s="319">
        <v>0</v>
      </c>
      <c r="I36" s="319">
        <v>0</v>
      </c>
      <c r="J36" s="183">
        <f t="shared" si="1"/>
        <v>0</v>
      </c>
    </row>
    <row r="37" spans="1:10" s="2" customFormat="1" ht="12.75" thickTop="1" thickBot="1" x14ac:dyDescent="0.25">
      <c r="A37" s="180" t="s">
        <v>1259</v>
      </c>
      <c r="B37" s="298">
        <v>2270</v>
      </c>
      <c r="C37" s="298">
        <v>150</v>
      </c>
      <c r="D37" s="318">
        <f>SUM(D38:D43)</f>
        <v>9643</v>
      </c>
      <c r="E37" s="319">
        <v>9643</v>
      </c>
      <c r="F37" s="318">
        <f>SUM(F38:F43)</f>
        <v>0</v>
      </c>
      <c r="G37" s="318">
        <f>SUM(G38:G43)</f>
        <v>9643</v>
      </c>
      <c r="H37" s="318">
        <f>SUM(H38:H43)</f>
        <v>9643</v>
      </c>
      <c r="I37" s="318">
        <f>SUM(I38:I43)</f>
        <v>0</v>
      </c>
      <c r="J37" s="183">
        <f>F37+G37-H37</f>
        <v>0</v>
      </c>
    </row>
    <row r="38" spans="1:10" s="2" customFormat="1" ht="12.75" thickTop="1" thickBot="1" x14ac:dyDescent="0.25">
      <c r="A38" s="300" t="s">
        <v>1260</v>
      </c>
      <c r="B38" s="301">
        <v>2271</v>
      </c>
      <c r="C38" s="301">
        <v>160</v>
      </c>
      <c r="D38" s="320">
        <v>0</v>
      </c>
      <c r="E38" s="321">
        <v>0</v>
      </c>
      <c r="F38" s="320">
        <v>0</v>
      </c>
      <c r="G38" s="320">
        <v>0</v>
      </c>
      <c r="H38" s="320">
        <v>0</v>
      </c>
      <c r="I38" s="320">
        <v>0</v>
      </c>
      <c r="J38" s="317">
        <f t="shared" si="1"/>
        <v>0</v>
      </c>
    </row>
    <row r="39" spans="1:10" s="2" customFormat="1" ht="12.75" thickTop="1" thickBot="1" x14ac:dyDescent="0.25">
      <c r="A39" s="300" t="s">
        <v>2273</v>
      </c>
      <c r="B39" s="301">
        <v>2272</v>
      </c>
      <c r="C39" s="301">
        <v>170</v>
      </c>
      <c r="D39" s="320">
        <v>1963</v>
      </c>
      <c r="E39" s="321">
        <v>0</v>
      </c>
      <c r="F39" s="320">
        <v>0</v>
      </c>
      <c r="G39" s="320">
        <v>1963</v>
      </c>
      <c r="H39" s="320">
        <v>1963</v>
      </c>
      <c r="I39" s="320">
        <v>0</v>
      </c>
      <c r="J39" s="317">
        <f t="shared" si="1"/>
        <v>0</v>
      </c>
    </row>
    <row r="40" spans="1:10" s="2" customFormat="1" ht="12.75" thickTop="1" thickBot="1" x14ac:dyDescent="0.25">
      <c r="A40" s="300" t="s">
        <v>1261</v>
      </c>
      <c r="B40" s="301">
        <v>2273</v>
      </c>
      <c r="C40" s="301">
        <v>180</v>
      </c>
      <c r="D40" s="320">
        <v>7680</v>
      </c>
      <c r="E40" s="321">
        <v>0</v>
      </c>
      <c r="F40" s="320">
        <v>0</v>
      </c>
      <c r="G40" s="320">
        <v>7680</v>
      </c>
      <c r="H40" s="320">
        <v>7680</v>
      </c>
      <c r="I40" s="320">
        <v>0</v>
      </c>
      <c r="J40" s="317">
        <f t="shared" si="1"/>
        <v>0</v>
      </c>
    </row>
    <row r="41" spans="1:10" s="2" customFormat="1" ht="12.75" thickTop="1" thickBot="1" x14ac:dyDescent="0.25">
      <c r="A41" s="300" t="s">
        <v>1262</v>
      </c>
      <c r="B41" s="301">
        <v>2274</v>
      </c>
      <c r="C41" s="301">
        <v>190</v>
      </c>
      <c r="D41" s="320">
        <v>0</v>
      </c>
      <c r="E41" s="321">
        <v>0</v>
      </c>
      <c r="F41" s="320">
        <v>0</v>
      </c>
      <c r="G41" s="320">
        <v>0</v>
      </c>
      <c r="H41" s="320">
        <v>0</v>
      </c>
      <c r="I41" s="320">
        <v>0</v>
      </c>
      <c r="J41" s="317">
        <f t="shared" si="1"/>
        <v>0</v>
      </c>
    </row>
    <row r="42" spans="1:10" s="2" customFormat="1" ht="12.75" thickTop="1" thickBot="1" x14ac:dyDescent="0.25">
      <c r="A42" s="300" t="s">
        <v>1263</v>
      </c>
      <c r="B42" s="301">
        <v>2275</v>
      </c>
      <c r="C42" s="301">
        <v>200</v>
      </c>
      <c r="D42" s="320">
        <v>0</v>
      </c>
      <c r="E42" s="321">
        <v>0</v>
      </c>
      <c r="F42" s="320">
        <v>0</v>
      </c>
      <c r="G42" s="320">
        <v>0</v>
      </c>
      <c r="H42" s="320">
        <v>0</v>
      </c>
      <c r="I42" s="320">
        <v>0</v>
      </c>
      <c r="J42" s="317">
        <f t="shared" si="1"/>
        <v>0</v>
      </c>
    </row>
    <row r="43" spans="1:10" s="2" customFormat="1" ht="12.75" thickTop="1" thickBot="1" x14ac:dyDescent="0.25">
      <c r="A43" s="300" t="s">
        <v>2510</v>
      </c>
      <c r="B43" s="301">
        <v>2276</v>
      </c>
      <c r="C43" s="301">
        <v>210</v>
      </c>
      <c r="D43" s="320">
        <v>0</v>
      </c>
      <c r="E43" s="321">
        <v>0</v>
      </c>
      <c r="F43" s="320">
        <v>0</v>
      </c>
      <c r="G43" s="320">
        <v>0</v>
      </c>
      <c r="H43" s="320">
        <v>0</v>
      </c>
      <c r="I43" s="320">
        <v>0</v>
      </c>
      <c r="J43" s="317">
        <f>F43+G43-H43</f>
        <v>0</v>
      </c>
    </row>
    <row r="44" spans="1:10" s="2" customFormat="1" ht="13.5" customHeight="1" thickTop="1" thickBot="1" x14ac:dyDescent="0.25">
      <c r="A44" s="305" t="s">
        <v>2274</v>
      </c>
      <c r="B44" s="298">
        <v>2280</v>
      </c>
      <c r="C44" s="298">
        <v>220</v>
      </c>
      <c r="D44" s="318">
        <f>SUM(D45:D46)</f>
        <v>0</v>
      </c>
      <c r="E44" s="318">
        <v>0</v>
      </c>
      <c r="F44" s="318">
        <f>SUM(F45:F46)</f>
        <v>0</v>
      </c>
      <c r="G44" s="318">
        <f>SUM(G45:G46)</f>
        <v>0</v>
      </c>
      <c r="H44" s="318">
        <f>SUM(H45:H46)</f>
        <v>0</v>
      </c>
      <c r="I44" s="318">
        <f>SUM(I45:I46)</f>
        <v>0</v>
      </c>
      <c r="J44" s="183">
        <f t="shared" si="1"/>
        <v>0</v>
      </c>
    </row>
    <row r="45" spans="1:10" s="2" customFormat="1" ht="12.75" customHeight="1" thickTop="1" thickBot="1" x14ac:dyDescent="0.25">
      <c r="A45" s="307" t="s">
        <v>2275</v>
      </c>
      <c r="B45" s="177">
        <v>2281</v>
      </c>
      <c r="C45" s="177">
        <v>230</v>
      </c>
      <c r="D45" s="320">
        <v>0</v>
      </c>
      <c r="E45" s="320">
        <v>0</v>
      </c>
      <c r="F45" s="320">
        <v>0</v>
      </c>
      <c r="G45" s="320">
        <v>0</v>
      </c>
      <c r="H45" s="320">
        <v>0</v>
      </c>
      <c r="I45" s="320">
        <v>0</v>
      </c>
      <c r="J45" s="317">
        <f t="shared" si="1"/>
        <v>0</v>
      </c>
    </row>
    <row r="46" spans="1:10" s="2" customFormat="1" ht="12.75" customHeight="1" thickTop="1" thickBot="1" x14ac:dyDescent="0.25">
      <c r="A46" s="308" t="s">
        <v>2276</v>
      </c>
      <c r="B46" s="177">
        <v>2282</v>
      </c>
      <c r="C46" s="177">
        <v>240</v>
      </c>
      <c r="D46" s="320">
        <v>0</v>
      </c>
      <c r="E46" s="320">
        <v>0</v>
      </c>
      <c r="F46" s="320">
        <v>0</v>
      </c>
      <c r="G46" s="320">
        <v>0</v>
      </c>
      <c r="H46" s="320">
        <v>0</v>
      </c>
      <c r="I46" s="320">
        <v>0</v>
      </c>
      <c r="J46" s="317">
        <f t="shared" si="1"/>
        <v>0</v>
      </c>
    </row>
    <row r="47" spans="1:10" s="2" customFormat="1" ht="12.75" thickTop="1" thickBot="1" x14ac:dyDescent="0.25">
      <c r="A47" s="178" t="s">
        <v>2277</v>
      </c>
      <c r="B47" s="181">
        <v>2400</v>
      </c>
      <c r="C47" s="181">
        <v>250</v>
      </c>
      <c r="D47" s="322">
        <f t="shared" ref="D47:I47" si="3">SUM(D48:D49)</f>
        <v>0</v>
      </c>
      <c r="E47" s="322">
        <f t="shared" si="3"/>
        <v>0</v>
      </c>
      <c r="F47" s="322">
        <f t="shared" si="3"/>
        <v>0</v>
      </c>
      <c r="G47" s="322">
        <f t="shared" si="3"/>
        <v>0</v>
      </c>
      <c r="H47" s="322">
        <f t="shared" si="3"/>
        <v>0</v>
      </c>
      <c r="I47" s="322">
        <f t="shared" si="3"/>
        <v>0</v>
      </c>
      <c r="J47" s="157">
        <f t="shared" si="1"/>
        <v>0</v>
      </c>
    </row>
    <row r="48" spans="1:10" s="2" customFormat="1" ht="12.75" thickTop="1" thickBot="1" x14ac:dyDescent="0.25">
      <c r="A48" s="309" t="s">
        <v>2278</v>
      </c>
      <c r="B48" s="182">
        <v>2410</v>
      </c>
      <c r="C48" s="182">
        <v>260</v>
      </c>
      <c r="D48" s="319">
        <v>0</v>
      </c>
      <c r="E48" s="318">
        <v>0</v>
      </c>
      <c r="F48" s="319">
        <v>0</v>
      </c>
      <c r="G48" s="319">
        <v>0</v>
      </c>
      <c r="H48" s="319">
        <v>0</v>
      </c>
      <c r="I48" s="319">
        <v>0</v>
      </c>
      <c r="J48" s="183">
        <f t="shared" si="1"/>
        <v>0</v>
      </c>
    </row>
    <row r="49" spans="1:10" s="2" customFormat="1" ht="12.75" thickTop="1" thickBot="1" x14ac:dyDescent="0.25">
      <c r="A49" s="309" t="s">
        <v>2279</v>
      </c>
      <c r="B49" s="182">
        <v>2420</v>
      </c>
      <c r="C49" s="182">
        <v>270</v>
      </c>
      <c r="D49" s="319">
        <v>0</v>
      </c>
      <c r="E49" s="318">
        <v>0</v>
      </c>
      <c r="F49" s="319">
        <v>0</v>
      </c>
      <c r="G49" s="319">
        <v>0</v>
      </c>
      <c r="H49" s="319">
        <v>0</v>
      </c>
      <c r="I49" s="319">
        <v>0</v>
      </c>
      <c r="J49" s="183">
        <f t="shared" si="1"/>
        <v>0</v>
      </c>
    </row>
    <row r="50" spans="1:10" s="2" customFormat="1" ht="12" customHeight="1" thickTop="1" thickBot="1" x14ac:dyDescent="0.25">
      <c r="A50" s="310" t="s">
        <v>2280</v>
      </c>
      <c r="B50" s="181">
        <v>2600</v>
      </c>
      <c r="C50" s="181">
        <v>280</v>
      </c>
      <c r="D50" s="322">
        <f t="shared" ref="D50:I50" si="4">SUM(D51:D53)</f>
        <v>0</v>
      </c>
      <c r="E50" s="322">
        <f t="shared" si="4"/>
        <v>0</v>
      </c>
      <c r="F50" s="322">
        <f t="shared" si="4"/>
        <v>0</v>
      </c>
      <c r="G50" s="322">
        <f t="shared" si="4"/>
        <v>0</v>
      </c>
      <c r="H50" s="322">
        <f t="shared" si="4"/>
        <v>0</v>
      </c>
      <c r="I50" s="322">
        <f t="shared" si="4"/>
        <v>0</v>
      </c>
      <c r="J50" s="157">
        <f t="shared" si="1"/>
        <v>0</v>
      </c>
    </row>
    <row r="51" spans="1:10" s="2" customFormat="1" ht="12.75" thickTop="1" thickBot="1" x14ac:dyDescent="0.25">
      <c r="A51" s="180" t="s">
        <v>1264</v>
      </c>
      <c r="B51" s="182">
        <v>2610</v>
      </c>
      <c r="C51" s="182">
        <v>290</v>
      </c>
      <c r="D51" s="323">
        <v>0</v>
      </c>
      <c r="E51" s="324">
        <v>0</v>
      </c>
      <c r="F51" s="323">
        <v>0</v>
      </c>
      <c r="G51" s="323">
        <v>0</v>
      </c>
      <c r="H51" s="323">
        <v>0</v>
      </c>
      <c r="I51" s="323">
        <v>0</v>
      </c>
      <c r="J51" s="183">
        <f t="shared" si="1"/>
        <v>0</v>
      </c>
    </row>
    <row r="52" spans="1:10" s="2" customFormat="1" ht="12.75" thickTop="1" thickBot="1" x14ac:dyDescent="0.25">
      <c r="A52" s="180" t="s">
        <v>1265</v>
      </c>
      <c r="B52" s="182">
        <v>2620</v>
      </c>
      <c r="C52" s="182">
        <v>300</v>
      </c>
      <c r="D52" s="323">
        <v>0</v>
      </c>
      <c r="E52" s="324">
        <v>0</v>
      </c>
      <c r="F52" s="323">
        <v>0</v>
      </c>
      <c r="G52" s="323">
        <v>0</v>
      </c>
      <c r="H52" s="323">
        <v>0</v>
      </c>
      <c r="I52" s="323">
        <v>0</v>
      </c>
      <c r="J52" s="183">
        <f t="shared" si="1"/>
        <v>0</v>
      </c>
    </row>
    <row r="53" spans="1:10" s="2" customFormat="1" ht="12.75" thickTop="1" thickBot="1" x14ac:dyDescent="0.25">
      <c r="A53" s="309" t="s">
        <v>2281</v>
      </c>
      <c r="B53" s="182">
        <v>2630</v>
      </c>
      <c r="C53" s="182">
        <v>310</v>
      </c>
      <c r="D53" s="323">
        <v>0</v>
      </c>
      <c r="E53" s="324">
        <v>0</v>
      </c>
      <c r="F53" s="323">
        <v>0</v>
      </c>
      <c r="G53" s="323">
        <v>0</v>
      </c>
      <c r="H53" s="323">
        <v>0</v>
      </c>
      <c r="I53" s="323">
        <v>0</v>
      </c>
      <c r="J53" s="183">
        <f t="shared" si="1"/>
        <v>0</v>
      </c>
    </row>
    <row r="54" spans="1:10" s="2" customFormat="1" ht="12.75" thickTop="1" thickBot="1" x14ac:dyDescent="0.25">
      <c r="A54" s="311" t="s">
        <v>2282</v>
      </c>
      <c r="B54" s="181">
        <v>2700</v>
      </c>
      <c r="C54" s="181">
        <v>320</v>
      </c>
      <c r="D54" s="325">
        <f t="shared" ref="D54:I54" si="5">SUM(D55:D57)</f>
        <v>0</v>
      </c>
      <c r="E54" s="326">
        <v>0</v>
      </c>
      <c r="F54" s="325">
        <f t="shared" si="5"/>
        <v>0</v>
      </c>
      <c r="G54" s="325">
        <f t="shared" si="5"/>
        <v>0</v>
      </c>
      <c r="H54" s="325">
        <f t="shared" si="5"/>
        <v>0</v>
      </c>
      <c r="I54" s="325">
        <f t="shared" si="5"/>
        <v>0</v>
      </c>
      <c r="J54" s="157">
        <f t="shared" si="1"/>
        <v>0</v>
      </c>
    </row>
    <row r="55" spans="1:10" s="2" customFormat="1" ht="12.75" customHeight="1" thickTop="1" thickBot="1" x14ac:dyDescent="0.25">
      <c r="A55" s="180" t="s">
        <v>2283</v>
      </c>
      <c r="B55" s="182">
        <v>2710</v>
      </c>
      <c r="C55" s="182">
        <v>330</v>
      </c>
      <c r="D55" s="323">
        <v>0</v>
      </c>
      <c r="E55" s="324">
        <v>0</v>
      </c>
      <c r="F55" s="323">
        <v>0</v>
      </c>
      <c r="G55" s="323">
        <v>0</v>
      </c>
      <c r="H55" s="323">
        <v>0</v>
      </c>
      <c r="I55" s="323">
        <v>0</v>
      </c>
      <c r="J55" s="183">
        <f t="shared" si="1"/>
        <v>0</v>
      </c>
    </row>
    <row r="56" spans="1:10" s="2" customFormat="1" ht="12.75" thickTop="1" thickBot="1" x14ac:dyDescent="0.25">
      <c r="A56" s="180" t="s">
        <v>2284</v>
      </c>
      <c r="B56" s="182">
        <v>2720</v>
      </c>
      <c r="C56" s="182">
        <v>340</v>
      </c>
      <c r="D56" s="323">
        <v>0</v>
      </c>
      <c r="E56" s="324">
        <v>0</v>
      </c>
      <c r="F56" s="323">
        <v>0</v>
      </c>
      <c r="G56" s="323">
        <v>0</v>
      </c>
      <c r="H56" s="323">
        <v>0</v>
      </c>
      <c r="I56" s="323">
        <v>0</v>
      </c>
      <c r="J56" s="183">
        <f t="shared" si="1"/>
        <v>0</v>
      </c>
    </row>
    <row r="57" spans="1:10" s="2" customFormat="1" ht="12.75" thickTop="1" thickBot="1" x14ac:dyDescent="0.25">
      <c r="A57" s="180" t="s">
        <v>2285</v>
      </c>
      <c r="B57" s="182">
        <v>2730</v>
      </c>
      <c r="C57" s="182">
        <v>350</v>
      </c>
      <c r="D57" s="323">
        <v>0</v>
      </c>
      <c r="E57" s="324">
        <v>0</v>
      </c>
      <c r="F57" s="323">
        <v>0</v>
      </c>
      <c r="G57" s="323">
        <v>0</v>
      </c>
      <c r="H57" s="323">
        <v>0</v>
      </c>
      <c r="I57" s="323">
        <v>0</v>
      </c>
      <c r="J57" s="183">
        <f t="shared" si="1"/>
        <v>0</v>
      </c>
    </row>
    <row r="58" spans="1:10" s="2" customFormat="1" ht="12.75" thickTop="1" thickBot="1" x14ac:dyDescent="0.25">
      <c r="A58" s="311" t="s">
        <v>2286</v>
      </c>
      <c r="B58" s="181">
        <v>2800</v>
      </c>
      <c r="C58" s="181">
        <v>360</v>
      </c>
      <c r="D58" s="326">
        <v>0</v>
      </c>
      <c r="E58" s="325">
        <v>0</v>
      </c>
      <c r="F58" s="326">
        <v>0</v>
      </c>
      <c r="G58" s="326">
        <v>0</v>
      </c>
      <c r="H58" s="326">
        <v>0</v>
      </c>
      <c r="I58" s="326">
        <v>0</v>
      </c>
      <c r="J58" s="157">
        <f t="shared" si="1"/>
        <v>0</v>
      </c>
    </row>
    <row r="59" spans="1:10" s="2" customFormat="1" ht="12.75" thickTop="1" thickBot="1" x14ac:dyDescent="0.25">
      <c r="A59" s="181" t="s">
        <v>2287</v>
      </c>
      <c r="B59" s="181">
        <v>3000</v>
      </c>
      <c r="C59" s="181">
        <v>370</v>
      </c>
      <c r="D59" s="325">
        <f t="shared" ref="D59:I59" si="6">D60+D74</f>
        <v>0</v>
      </c>
      <c r="E59" s="325">
        <f t="shared" si="6"/>
        <v>0</v>
      </c>
      <c r="F59" s="325">
        <f t="shared" si="6"/>
        <v>0</v>
      </c>
      <c r="G59" s="325">
        <f t="shared" si="6"/>
        <v>0</v>
      </c>
      <c r="H59" s="325">
        <f t="shared" si="6"/>
        <v>0</v>
      </c>
      <c r="I59" s="325">
        <f t="shared" si="6"/>
        <v>0</v>
      </c>
      <c r="J59" s="157">
        <f t="shared" si="1"/>
        <v>0</v>
      </c>
    </row>
    <row r="60" spans="1:10" s="2" customFormat="1" ht="12.75" thickTop="1" thickBot="1" x14ac:dyDescent="0.25">
      <c r="A60" s="178" t="s">
        <v>1241</v>
      </c>
      <c r="B60" s="181">
        <v>3100</v>
      </c>
      <c r="C60" s="181">
        <v>380</v>
      </c>
      <c r="D60" s="325">
        <f t="shared" ref="D60:I60" si="7">D61+D62+D65+D68+D72+D73</f>
        <v>0</v>
      </c>
      <c r="E60" s="325">
        <f t="shared" si="7"/>
        <v>0</v>
      </c>
      <c r="F60" s="325">
        <f t="shared" si="7"/>
        <v>0</v>
      </c>
      <c r="G60" s="325">
        <f t="shared" si="7"/>
        <v>0</v>
      </c>
      <c r="H60" s="325">
        <f t="shared" si="7"/>
        <v>0</v>
      </c>
      <c r="I60" s="325">
        <f t="shared" si="7"/>
        <v>0</v>
      </c>
      <c r="J60" s="157">
        <f t="shared" si="1"/>
        <v>0</v>
      </c>
    </row>
    <row r="61" spans="1:10" s="2" customFormat="1" ht="12.75" thickTop="1" thickBot="1" x14ac:dyDescent="0.25">
      <c r="A61" s="180" t="s">
        <v>1266</v>
      </c>
      <c r="B61" s="182">
        <v>3110</v>
      </c>
      <c r="C61" s="182">
        <v>390</v>
      </c>
      <c r="D61" s="323">
        <v>0</v>
      </c>
      <c r="E61" s="324">
        <v>0</v>
      </c>
      <c r="F61" s="323">
        <v>0</v>
      </c>
      <c r="G61" s="323">
        <v>0</v>
      </c>
      <c r="H61" s="323">
        <v>0</v>
      </c>
      <c r="I61" s="323">
        <v>0</v>
      </c>
      <c r="J61" s="183">
        <f t="shared" si="1"/>
        <v>0</v>
      </c>
    </row>
    <row r="62" spans="1:10" s="2" customFormat="1" ht="12.75" thickTop="1" thickBot="1" x14ac:dyDescent="0.25">
      <c r="A62" s="309" t="s">
        <v>1267</v>
      </c>
      <c r="B62" s="182">
        <v>3120</v>
      </c>
      <c r="C62" s="182">
        <v>400</v>
      </c>
      <c r="D62" s="327">
        <f t="shared" ref="D62:I62" si="8">SUM(D63:D64)</f>
        <v>0</v>
      </c>
      <c r="E62" s="327">
        <f t="shared" si="8"/>
        <v>0</v>
      </c>
      <c r="F62" s="327">
        <f t="shared" si="8"/>
        <v>0</v>
      </c>
      <c r="G62" s="327">
        <f t="shared" si="8"/>
        <v>0</v>
      </c>
      <c r="H62" s="327">
        <f t="shared" si="8"/>
        <v>0</v>
      </c>
      <c r="I62" s="327">
        <f t="shared" si="8"/>
        <v>0</v>
      </c>
      <c r="J62" s="183">
        <f t="shared" si="1"/>
        <v>0</v>
      </c>
    </row>
    <row r="63" spans="1:10" s="2" customFormat="1" ht="12.75" thickTop="1" thickBot="1" x14ac:dyDescent="0.25">
      <c r="A63" s="312" t="s">
        <v>2288</v>
      </c>
      <c r="B63" s="177">
        <v>3121</v>
      </c>
      <c r="C63" s="177">
        <v>410</v>
      </c>
      <c r="D63" s="315">
        <v>0</v>
      </c>
      <c r="E63" s="328">
        <v>0</v>
      </c>
      <c r="F63" s="315">
        <v>0</v>
      </c>
      <c r="G63" s="315">
        <v>0</v>
      </c>
      <c r="H63" s="315">
        <v>0</v>
      </c>
      <c r="I63" s="315">
        <v>0</v>
      </c>
      <c r="J63" s="317">
        <f t="shared" si="1"/>
        <v>0</v>
      </c>
    </row>
    <row r="64" spans="1:10" s="2" customFormat="1" ht="12.75" thickTop="1" thickBot="1" x14ac:dyDescent="0.25">
      <c r="A64" s="312" t="s">
        <v>2289</v>
      </c>
      <c r="B64" s="177">
        <v>3122</v>
      </c>
      <c r="C64" s="177">
        <v>420</v>
      </c>
      <c r="D64" s="315">
        <v>0</v>
      </c>
      <c r="E64" s="328">
        <v>0</v>
      </c>
      <c r="F64" s="315">
        <v>0</v>
      </c>
      <c r="G64" s="315">
        <v>0</v>
      </c>
      <c r="H64" s="315">
        <v>0</v>
      </c>
      <c r="I64" s="315">
        <v>0</v>
      </c>
      <c r="J64" s="317">
        <f t="shared" si="1"/>
        <v>0</v>
      </c>
    </row>
    <row r="65" spans="1:10" s="2" customFormat="1" ht="12.75" thickTop="1" thickBot="1" x14ac:dyDescent="0.25">
      <c r="A65" s="179" t="s">
        <v>1268</v>
      </c>
      <c r="B65" s="182">
        <v>3130</v>
      </c>
      <c r="C65" s="182">
        <v>430</v>
      </c>
      <c r="D65" s="324">
        <f t="shared" ref="D65:I65" si="9">SUM(D66:D67)</f>
        <v>0</v>
      </c>
      <c r="E65" s="324">
        <f t="shared" si="9"/>
        <v>0</v>
      </c>
      <c r="F65" s="324">
        <f t="shared" si="9"/>
        <v>0</v>
      </c>
      <c r="G65" s="324">
        <f t="shared" si="9"/>
        <v>0</v>
      </c>
      <c r="H65" s="324">
        <f t="shared" si="9"/>
        <v>0</v>
      </c>
      <c r="I65" s="324">
        <f t="shared" si="9"/>
        <v>0</v>
      </c>
      <c r="J65" s="329">
        <f t="shared" si="1"/>
        <v>0</v>
      </c>
    </row>
    <row r="66" spans="1:10" s="2" customFormat="1" ht="12.75" thickTop="1" thickBot="1" x14ac:dyDescent="0.25">
      <c r="A66" s="312" t="s">
        <v>2290</v>
      </c>
      <c r="B66" s="177">
        <v>3131</v>
      </c>
      <c r="C66" s="177">
        <v>440</v>
      </c>
      <c r="D66" s="315">
        <v>0</v>
      </c>
      <c r="E66" s="328">
        <v>0</v>
      </c>
      <c r="F66" s="315">
        <v>0</v>
      </c>
      <c r="G66" s="315">
        <v>0</v>
      </c>
      <c r="H66" s="315">
        <v>0</v>
      </c>
      <c r="I66" s="315">
        <v>0</v>
      </c>
      <c r="J66" s="317">
        <f t="shared" si="1"/>
        <v>0</v>
      </c>
    </row>
    <row r="67" spans="1:10" s="2" customFormat="1" ht="12.75" thickTop="1" thickBot="1" x14ac:dyDescent="0.25">
      <c r="A67" s="312" t="s">
        <v>1242</v>
      </c>
      <c r="B67" s="177">
        <v>3132</v>
      </c>
      <c r="C67" s="177">
        <v>450</v>
      </c>
      <c r="D67" s="315">
        <v>0</v>
      </c>
      <c r="E67" s="328">
        <v>0</v>
      </c>
      <c r="F67" s="315">
        <v>0</v>
      </c>
      <c r="G67" s="315">
        <v>0</v>
      </c>
      <c r="H67" s="315">
        <v>0</v>
      </c>
      <c r="I67" s="315">
        <v>0</v>
      </c>
      <c r="J67" s="317">
        <f t="shared" si="1"/>
        <v>0</v>
      </c>
    </row>
    <row r="68" spans="1:10" s="2" customFormat="1" ht="12.75" thickTop="1" thickBot="1" x14ac:dyDescent="0.25">
      <c r="A68" s="179" t="s">
        <v>1243</v>
      </c>
      <c r="B68" s="182">
        <v>3140</v>
      </c>
      <c r="C68" s="182">
        <v>460</v>
      </c>
      <c r="D68" s="324">
        <f t="shared" ref="D68:I68" si="10">SUM(D69:D71)</f>
        <v>0</v>
      </c>
      <c r="E68" s="324">
        <f t="shared" si="10"/>
        <v>0</v>
      </c>
      <c r="F68" s="324">
        <f t="shared" si="10"/>
        <v>0</v>
      </c>
      <c r="G68" s="324">
        <f t="shared" si="10"/>
        <v>0</v>
      </c>
      <c r="H68" s="324">
        <f t="shared" si="10"/>
        <v>0</v>
      </c>
      <c r="I68" s="324">
        <f t="shared" si="10"/>
        <v>0</v>
      </c>
      <c r="J68" s="329">
        <f t="shared" si="1"/>
        <v>0</v>
      </c>
    </row>
    <row r="69" spans="1:10" s="2" customFormat="1" ht="13.5" thickTop="1" thickBot="1" x14ac:dyDescent="0.25">
      <c r="A69" s="313" t="s">
        <v>2291</v>
      </c>
      <c r="B69" s="177">
        <v>3141</v>
      </c>
      <c r="C69" s="177">
        <v>470</v>
      </c>
      <c r="D69" s="315">
        <v>0</v>
      </c>
      <c r="E69" s="328">
        <v>0</v>
      </c>
      <c r="F69" s="315">
        <v>0</v>
      </c>
      <c r="G69" s="315">
        <v>0</v>
      </c>
      <c r="H69" s="315">
        <v>0</v>
      </c>
      <c r="I69" s="315">
        <v>0</v>
      </c>
      <c r="J69" s="317">
        <f t="shared" si="1"/>
        <v>0</v>
      </c>
    </row>
    <row r="70" spans="1:10" s="2" customFormat="1" ht="13.5" thickTop="1" thickBot="1" x14ac:dyDescent="0.25">
      <c r="A70" s="313" t="s">
        <v>2292</v>
      </c>
      <c r="B70" s="177">
        <v>3142</v>
      </c>
      <c r="C70" s="177">
        <v>480</v>
      </c>
      <c r="D70" s="315">
        <v>0</v>
      </c>
      <c r="E70" s="328">
        <v>0</v>
      </c>
      <c r="F70" s="315">
        <v>0</v>
      </c>
      <c r="G70" s="315">
        <v>0</v>
      </c>
      <c r="H70" s="315">
        <v>0</v>
      </c>
      <c r="I70" s="315">
        <v>0</v>
      </c>
      <c r="J70" s="317">
        <f t="shared" si="1"/>
        <v>0</v>
      </c>
    </row>
    <row r="71" spans="1:10" s="2" customFormat="1" ht="13.5" thickTop="1" thickBot="1" x14ac:dyDescent="0.25">
      <c r="A71" s="313" t="s">
        <v>2293</v>
      </c>
      <c r="B71" s="177">
        <v>3143</v>
      </c>
      <c r="C71" s="177">
        <v>490</v>
      </c>
      <c r="D71" s="315">
        <v>0</v>
      </c>
      <c r="E71" s="328">
        <v>0</v>
      </c>
      <c r="F71" s="315">
        <v>0</v>
      </c>
      <c r="G71" s="315">
        <v>0</v>
      </c>
      <c r="H71" s="315">
        <v>0</v>
      </c>
      <c r="I71" s="315">
        <v>0</v>
      </c>
      <c r="J71" s="317">
        <f t="shared" si="1"/>
        <v>0</v>
      </c>
    </row>
    <row r="72" spans="1:10" s="2" customFormat="1" ht="12.75" thickTop="1" thickBot="1" x14ac:dyDescent="0.25">
      <c r="A72" s="179" t="s">
        <v>1269</v>
      </c>
      <c r="B72" s="182">
        <v>3150</v>
      </c>
      <c r="C72" s="182">
        <v>500</v>
      </c>
      <c r="D72" s="323">
        <v>0</v>
      </c>
      <c r="E72" s="324">
        <v>0</v>
      </c>
      <c r="F72" s="323">
        <v>0</v>
      </c>
      <c r="G72" s="323">
        <v>0</v>
      </c>
      <c r="H72" s="323">
        <v>0</v>
      </c>
      <c r="I72" s="323">
        <v>0</v>
      </c>
      <c r="J72" s="329">
        <f t="shared" si="1"/>
        <v>0</v>
      </c>
    </row>
    <row r="73" spans="1:10" s="2" customFormat="1" ht="12.75" thickTop="1" thickBot="1" x14ac:dyDescent="0.25">
      <c r="A73" s="179" t="s">
        <v>2294</v>
      </c>
      <c r="B73" s="182">
        <v>3160</v>
      </c>
      <c r="C73" s="182">
        <v>510</v>
      </c>
      <c r="D73" s="323">
        <v>0</v>
      </c>
      <c r="E73" s="324">
        <v>0</v>
      </c>
      <c r="F73" s="323">
        <v>0</v>
      </c>
      <c r="G73" s="323">
        <v>0</v>
      </c>
      <c r="H73" s="323">
        <v>0</v>
      </c>
      <c r="I73" s="323">
        <v>0</v>
      </c>
      <c r="J73" s="329">
        <f t="shared" si="1"/>
        <v>0</v>
      </c>
    </row>
    <row r="74" spans="1:10" s="2" customFormat="1" ht="12.75" thickTop="1" thickBot="1" x14ac:dyDescent="0.25">
      <c r="A74" s="178" t="s">
        <v>1270</v>
      </c>
      <c r="B74" s="181">
        <v>3200</v>
      </c>
      <c r="C74" s="181">
        <v>520</v>
      </c>
      <c r="D74" s="325">
        <f t="shared" ref="D74:I74" si="11">SUM(D75:D78)</f>
        <v>0</v>
      </c>
      <c r="E74" s="325">
        <f t="shared" si="11"/>
        <v>0</v>
      </c>
      <c r="F74" s="325">
        <f t="shared" si="11"/>
        <v>0</v>
      </c>
      <c r="G74" s="325">
        <f t="shared" si="11"/>
        <v>0</v>
      </c>
      <c r="H74" s="325">
        <f t="shared" si="11"/>
        <v>0</v>
      </c>
      <c r="I74" s="325">
        <f t="shared" si="11"/>
        <v>0</v>
      </c>
      <c r="J74" s="157">
        <f t="shared" si="1"/>
        <v>0</v>
      </c>
    </row>
    <row r="75" spans="1:10" s="2" customFormat="1" ht="12.75" thickTop="1" thickBot="1" x14ac:dyDescent="0.25">
      <c r="A75" s="180" t="s">
        <v>1165</v>
      </c>
      <c r="B75" s="182">
        <v>3210</v>
      </c>
      <c r="C75" s="182">
        <v>530</v>
      </c>
      <c r="D75" s="330">
        <v>0</v>
      </c>
      <c r="E75" s="331">
        <v>0</v>
      </c>
      <c r="F75" s="330">
        <v>0</v>
      </c>
      <c r="G75" s="330">
        <v>0</v>
      </c>
      <c r="H75" s="330">
        <v>0</v>
      </c>
      <c r="I75" s="330">
        <v>0</v>
      </c>
      <c r="J75" s="329">
        <f t="shared" si="1"/>
        <v>0</v>
      </c>
    </row>
    <row r="76" spans="1:10" s="2" customFormat="1" ht="12.75" thickTop="1" thickBot="1" x14ac:dyDescent="0.25">
      <c r="A76" s="180" t="s">
        <v>1271</v>
      </c>
      <c r="B76" s="182">
        <v>3220</v>
      </c>
      <c r="C76" s="182">
        <v>540</v>
      </c>
      <c r="D76" s="330">
        <v>0</v>
      </c>
      <c r="E76" s="331">
        <v>0</v>
      </c>
      <c r="F76" s="330">
        <v>0</v>
      </c>
      <c r="G76" s="330">
        <v>0</v>
      </c>
      <c r="H76" s="330">
        <v>0</v>
      </c>
      <c r="I76" s="330">
        <v>0</v>
      </c>
      <c r="J76" s="329">
        <f t="shared" si="1"/>
        <v>0</v>
      </c>
    </row>
    <row r="77" spans="1:10" s="2" customFormat="1" ht="12.75" thickTop="1" thickBot="1" x14ac:dyDescent="0.25">
      <c r="A77" s="179" t="s">
        <v>2295</v>
      </c>
      <c r="B77" s="182">
        <v>3230</v>
      </c>
      <c r="C77" s="182">
        <v>550</v>
      </c>
      <c r="D77" s="330">
        <v>0</v>
      </c>
      <c r="E77" s="331">
        <v>0</v>
      </c>
      <c r="F77" s="330">
        <v>0</v>
      </c>
      <c r="G77" s="330">
        <v>0</v>
      </c>
      <c r="H77" s="330">
        <v>0</v>
      </c>
      <c r="I77" s="330">
        <v>0</v>
      </c>
      <c r="J77" s="329">
        <f t="shared" si="1"/>
        <v>0</v>
      </c>
    </row>
    <row r="78" spans="1:10" s="2" customFormat="1" ht="12.75" thickTop="1" thickBot="1" x14ac:dyDescent="0.25">
      <c r="A78" s="180" t="s">
        <v>1272</v>
      </c>
      <c r="B78" s="182">
        <v>3240</v>
      </c>
      <c r="C78" s="182">
        <v>560</v>
      </c>
      <c r="D78" s="323">
        <v>0</v>
      </c>
      <c r="E78" s="324">
        <v>0</v>
      </c>
      <c r="F78" s="323">
        <v>0</v>
      </c>
      <c r="G78" s="323">
        <v>0</v>
      </c>
      <c r="H78" s="323">
        <v>0</v>
      </c>
      <c r="I78" s="323">
        <v>0</v>
      </c>
      <c r="J78" s="329">
        <f t="shared" si="1"/>
        <v>0</v>
      </c>
    </row>
    <row r="79" spans="1:10" s="2" customFormat="1" ht="12.75" thickTop="1" thickBot="1" x14ac:dyDescent="0.25">
      <c r="A79" s="181" t="s">
        <v>1230</v>
      </c>
      <c r="B79" s="181">
        <v>4100</v>
      </c>
      <c r="C79" s="181">
        <v>570</v>
      </c>
      <c r="D79" s="331">
        <f t="shared" ref="D79:I79" si="12">SUM(D80)</f>
        <v>0</v>
      </c>
      <c r="E79" s="331">
        <f t="shared" si="12"/>
        <v>0</v>
      </c>
      <c r="F79" s="331">
        <f t="shared" si="12"/>
        <v>0</v>
      </c>
      <c r="G79" s="331">
        <f t="shared" si="12"/>
        <v>0</v>
      </c>
      <c r="H79" s="331">
        <f t="shared" si="12"/>
        <v>0</v>
      </c>
      <c r="I79" s="331">
        <f t="shared" si="12"/>
        <v>0</v>
      </c>
      <c r="J79" s="157">
        <f t="shared" si="1"/>
        <v>0</v>
      </c>
    </row>
    <row r="80" spans="1:10" s="2" customFormat="1" ht="12.75" thickTop="1" thickBot="1" x14ac:dyDescent="0.25">
      <c r="A80" s="179" t="s">
        <v>1275</v>
      </c>
      <c r="B80" s="182">
        <v>4110</v>
      </c>
      <c r="C80" s="182">
        <v>580</v>
      </c>
      <c r="D80" s="324">
        <f t="shared" ref="D80:I80" si="13">SUM(D81:D83)</f>
        <v>0</v>
      </c>
      <c r="E80" s="324">
        <f t="shared" si="13"/>
        <v>0</v>
      </c>
      <c r="F80" s="324">
        <f t="shared" si="13"/>
        <v>0</v>
      </c>
      <c r="G80" s="324">
        <f t="shared" si="13"/>
        <v>0</v>
      </c>
      <c r="H80" s="324">
        <f t="shared" si="13"/>
        <v>0</v>
      </c>
      <c r="I80" s="324">
        <f t="shared" si="13"/>
        <v>0</v>
      </c>
      <c r="J80" s="329">
        <f t="shared" si="1"/>
        <v>0</v>
      </c>
    </row>
    <row r="81" spans="1:10" s="2" customFormat="1" ht="12.75" thickTop="1" thickBot="1" x14ac:dyDescent="0.25">
      <c r="A81" s="312" t="s">
        <v>1047</v>
      </c>
      <c r="B81" s="177">
        <v>4111</v>
      </c>
      <c r="C81" s="177">
        <v>590</v>
      </c>
      <c r="D81" s="323">
        <v>0</v>
      </c>
      <c r="E81" s="324">
        <v>0</v>
      </c>
      <c r="F81" s="323">
        <v>0</v>
      </c>
      <c r="G81" s="323">
        <v>0</v>
      </c>
      <c r="H81" s="323">
        <v>0</v>
      </c>
      <c r="I81" s="323">
        <v>0</v>
      </c>
      <c r="J81" s="317">
        <f t="shared" si="1"/>
        <v>0</v>
      </c>
    </row>
    <row r="82" spans="1:10" s="2" customFormat="1" ht="12.75" customHeight="1" thickTop="1" thickBot="1" x14ac:dyDescent="0.25">
      <c r="A82" s="312" t="s">
        <v>1048</v>
      </c>
      <c r="B82" s="177">
        <v>4112</v>
      </c>
      <c r="C82" s="177">
        <v>600</v>
      </c>
      <c r="D82" s="323">
        <v>0</v>
      </c>
      <c r="E82" s="324">
        <v>0</v>
      </c>
      <c r="F82" s="323">
        <v>0</v>
      </c>
      <c r="G82" s="323">
        <v>0</v>
      </c>
      <c r="H82" s="323">
        <v>0</v>
      </c>
      <c r="I82" s="323">
        <v>0</v>
      </c>
      <c r="J82" s="317">
        <f t="shared" si="1"/>
        <v>0</v>
      </c>
    </row>
    <row r="83" spans="1:10" s="2" customFormat="1" ht="14.25" thickTop="1" thickBot="1" x14ac:dyDescent="0.25">
      <c r="A83" s="314" t="s">
        <v>1231</v>
      </c>
      <c r="B83" s="177">
        <v>4113</v>
      </c>
      <c r="C83" s="177">
        <v>610</v>
      </c>
      <c r="D83" s="315">
        <v>0</v>
      </c>
      <c r="E83" s="328">
        <v>0</v>
      </c>
      <c r="F83" s="315">
        <v>0</v>
      </c>
      <c r="G83" s="315">
        <v>0</v>
      </c>
      <c r="H83" s="315">
        <v>0</v>
      </c>
      <c r="I83" s="315">
        <v>0</v>
      </c>
      <c r="J83" s="317">
        <f t="shared" si="1"/>
        <v>0</v>
      </c>
    </row>
    <row r="84" spans="1:10" s="2" customFormat="1" ht="12.75" thickTop="1" thickBot="1" x14ac:dyDescent="0.25">
      <c r="A84" s="181" t="s">
        <v>1239</v>
      </c>
      <c r="B84" s="181">
        <v>4200</v>
      </c>
      <c r="C84" s="181">
        <v>620</v>
      </c>
      <c r="D84" s="325">
        <f t="shared" ref="D84:I84" si="14">D85</f>
        <v>0</v>
      </c>
      <c r="E84" s="325">
        <f t="shared" si="14"/>
        <v>0</v>
      </c>
      <c r="F84" s="325">
        <f t="shared" si="14"/>
        <v>0</v>
      </c>
      <c r="G84" s="325">
        <f t="shared" si="14"/>
        <v>0</v>
      </c>
      <c r="H84" s="325">
        <f t="shared" si="14"/>
        <v>0</v>
      </c>
      <c r="I84" s="325">
        <f t="shared" si="14"/>
        <v>0</v>
      </c>
      <c r="J84" s="157">
        <f t="shared" si="1"/>
        <v>0</v>
      </c>
    </row>
    <row r="85" spans="1:10" s="2" customFormat="1" ht="12.75" thickTop="1" thickBot="1" x14ac:dyDescent="0.25">
      <c r="A85" s="179" t="s">
        <v>1049</v>
      </c>
      <c r="B85" s="182">
        <v>4210</v>
      </c>
      <c r="C85" s="182">
        <v>630</v>
      </c>
      <c r="D85" s="323">
        <v>0</v>
      </c>
      <c r="E85" s="324">
        <v>0</v>
      </c>
      <c r="F85" s="323">
        <v>0</v>
      </c>
      <c r="G85" s="323">
        <v>0</v>
      </c>
      <c r="H85" s="323">
        <v>0</v>
      </c>
      <c r="I85" s="323">
        <v>0</v>
      </c>
      <c r="J85" s="329">
        <f t="shared" si="1"/>
        <v>0</v>
      </c>
    </row>
    <row r="86" spans="1:10" s="2" customFormat="1" ht="12.75" thickTop="1" thickBot="1" x14ac:dyDescent="0.25">
      <c r="A86" s="312" t="s">
        <v>1050</v>
      </c>
      <c r="B86" s="177">
        <v>5000</v>
      </c>
      <c r="C86" s="177">
        <v>640</v>
      </c>
      <c r="D86" s="315" t="s">
        <v>1236</v>
      </c>
      <c r="E86" s="315">
        <v>85838</v>
      </c>
      <c r="F86" s="316" t="s">
        <v>1236</v>
      </c>
      <c r="G86" s="316" t="s">
        <v>1236</v>
      </c>
      <c r="H86" s="316" t="s">
        <v>1236</v>
      </c>
      <c r="I86" s="316" t="s">
        <v>1236</v>
      </c>
      <c r="J86" s="317" t="s">
        <v>1236</v>
      </c>
    </row>
    <row r="87" spans="1:10" s="2" customFormat="1" ht="12.75" thickTop="1" thickBot="1" x14ac:dyDescent="0.25">
      <c r="A87" s="312" t="s">
        <v>1274</v>
      </c>
      <c r="B87" s="177">
        <v>9000</v>
      </c>
      <c r="C87" s="177">
        <v>650</v>
      </c>
      <c r="D87" s="315">
        <v>0</v>
      </c>
      <c r="E87" s="328">
        <v>0</v>
      </c>
      <c r="F87" s="315">
        <v>0</v>
      </c>
      <c r="G87" s="315">
        <v>0</v>
      </c>
      <c r="H87" s="315">
        <v>0</v>
      </c>
      <c r="I87" s="315">
        <v>0</v>
      </c>
      <c r="J87" s="317">
        <f t="shared" si="1"/>
        <v>0</v>
      </c>
    </row>
    <row r="88" spans="1:10" s="2" customFormat="1" ht="12" hidden="1" thickTop="1" x14ac:dyDescent="0.2">
      <c r="A88" s="189"/>
      <c r="B88" s="190"/>
      <c r="C88" s="190">
        <v>650</v>
      </c>
      <c r="D88" s="161"/>
      <c r="E88" s="191"/>
      <c r="F88" s="161"/>
      <c r="G88" s="161"/>
      <c r="H88" s="161"/>
      <c r="I88" s="161"/>
      <c r="J88" s="192"/>
    </row>
    <row r="89" spans="1:10" s="2" customFormat="1" ht="11.25" hidden="1" x14ac:dyDescent="0.2">
      <c r="A89" s="45"/>
      <c r="B89" s="96"/>
      <c r="C89" s="96"/>
      <c r="D89" s="104"/>
      <c r="E89" s="79"/>
      <c r="F89" s="104"/>
      <c r="G89" s="104"/>
      <c r="H89" s="104"/>
      <c r="I89" s="104"/>
      <c r="J89" s="129"/>
    </row>
    <row r="90" spans="1:10" s="2" customFormat="1" ht="11.25" hidden="1" x14ac:dyDescent="0.2">
      <c r="A90" s="45"/>
      <c r="B90" s="96"/>
      <c r="C90" s="96"/>
      <c r="D90" s="104"/>
      <c r="E90" s="79"/>
      <c r="F90" s="104"/>
      <c r="G90" s="104"/>
      <c r="H90" s="104"/>
      <c r="I90" s="104"/>
      <c r="J90" s="129"/>
    </row>
    <row r="91" spans="1:10" s="2" customFormat="1" ht="12.75" hidden="1" x14ac:dyDescent="0.2">
      <c r="A91" s="55"/>
      <c r="B91" s="96"/>
      <c r="C91" s="96"/>
      <c r="D91" s="104"/>
      <c r="E91" s="106"/>
      <c r="F91" s="104"/>
      <c r="G91" s="104"/>
      <c r="H91" s="104"/>
      <c r="I91" s="104"/>
      <c r="J91" s="129"/>
    </row>
    <row r="92" spans="1:10" s="2" customFormat="1" ht="11.25" hidden="1" x14ac:dyDescent="0.2">
      <c r="A92" s="52"/>
      <c r="B92" s="94"/>
      <c r="C92" s="94"/>
      <c r="D92" s="133"/>
      <c r="E92" s="132"/>
      <c r="F92" s="133"/>
      <c r="G92" s="133"/>
      <c r="H92" s="133"/>
      <c r="I92" s="133"/>
      <c r="J92" s="92"/>
    </row>
    <row r="93" spans="1:10" s="2" customFormat="1" ht="11.25" hidden="1" x14ac:dyDescent="0.2">
      <c r="A93" s="45"/>
      <c r="B93" s="96"/>
      <c r="C93" s="96"/>
      <c r="D93" s="104"/>
      <c r="E93" s="79"/>
      <c r="F93" s="104"/>
      <c r="G93" s="104"/>
      <c r="H93" s="104"/>
      <c r="I93" s="104"/>
      <c r="J93" s="129"/>
    </row>
    <row r="94" spans="1:10" s="2" customFormat="1" ht="11.25" hidden="1" x14ac:dyDescent="0.2">
      <c r="A94" s="45"/>
      <c r="B94" s="96"/>
      <c r="C94" s="96"/>
      <c r="D94" s="104"/>
      <c r="E94" s="79"/>
      <c r="F94" s="104"/>
      <c r="G94" s="104"/>
      <c r="H94" s="104"/>
      <c r="I94" s="104"/>
      <c r="J94" s="129"/>
    </row>
    <row r="95" spans="1:10" s="2" customFormat="1" ht="11.25" hidden="1" x14ac:dyDescent="0.2">
      <c r="A95" s="45"/>
      <c r="B95" s="96"/>
      <c r="C95" s="96"/>
      <c r="D95" s="104"/>
      <c r="E95" s="79"/>
      <c r="F95" s="104"/>
      <c r="G95" s="104"/>
      <c r="H95" s="104"/>
      <c r="I95" s="104"/>
      <c r="J95" s="129"/>
    </row>
    <row r="96" spans="1:10" s="2" customFormat="1" ht="12" hidden="1" x14ac:dyDescent="0.2">
      <c r="A96" s="50"/>
      <c r="B96" s="93"/>
      <c r="C96" s="93"/>
      <c r="D96" s="103"/>
      <c r="E96" s="91"/>
      <c r="F96" s="103"/>
      <c r="G96" s="103"/>
      <c r="H96" s="103"/>
      <c r="I96" s="103"/>
      <c r="J96" s="92"/>
    </row>
    <row r="97" spans="1:10" s="2" customFormat="1" ht="11.25" hidden="1" x14ac:dyDescent="0.2">
      <c r="A97" s="52"/>
      <c r="B97" s="94"/>
      <c r="C97" s="94"/>
      <c r="D97" s="130"/>
      <c r="E97" s="131"/>
      <c r="F97" s="130"/>
      <c r="G97" s="130"/>
      <c r="H97" s="130"/>
      <c r="I97" s="130"/>
      <c r="J97" s="134"/>
    </row>
    <row r="98" spans="1:10" s="2" customFormat="1" ht="11.25" hidden="1" x14ac:dyDescent="0.2">
      <c r="A98" s="52"/>
      <c r="B98" s="94"/>
      <c r="C98" s="94"/>
      <c r="D98" s="130"/>
      <c r="E98" s="131"/>
      <c r="F98" s="130"/>
      <c r="G98" s="130"/>
      <c r="H98" s="130"/>
      <c r="I98" s="130"/>
      <c r="J98" s="134"/>
    </row>
    <row r="99" spans="1:10" s="2" customFormat="1" ht="11.25" hidden="1" x14ac:dyDescent="0.2">
      <c r="A99" s="48"/>
      <c r="B99" s="108"/>
      <c r="C99" s="98"/>
      <c r="D99" s="102"/>
      <c r="E99" s="90"/>
      <c r="F99" s="105"/>
      <c r="G99" s="105"/>
      <c r="H99" s="105"/>
      <c r="I99" s="105"/>
      <c r="J99" s="97"/>
    </row>
    <row r="100" spans="1:10" ht="14.25" customHeight="1" thickTop="1" x14ac:dyDescent="0.25">
      <c r="A100" s="120" t="s">
        <v>2509</v>
      </c>
      <c r="D100" s="22"/>
      <c r="E100" s="22"/>
    </row>
    <row r="101" spans="1:10" s="1" customFormat="1" ht="12.75" customHeight="1" x14ac:dyDescent="0.25">
      <c r="A101" s="9" t="str">
        <f>ЗАПОЛНИТЬ!F30</f>
        <v>Начальник</v>
      </c>
      <c r="C101" s="9"/>
      <c r="D101" s="676"/>
      <c r="E101" s="676"/>
      <c r="F101" s="9"/>
      <c r="G101" s="670" t="str">
        <f>ЗАПОЛНИТЬ!F26</f>
        <v>Л.П.КОЛЄСНІК</v>
      </c>
      <c r="H101" s="670"/>
      <c r="I101" s="670"/>
    </row>
    <row r="102" spans="1:10" s="1" customFormat="1" ht="12.75" customHeight="1" x14ac:dyDescent="0.25">
      <c r="B102" s="9"/>
      <c r="C102" s="9"/>
      <c r="D102" s="671" t="s">
        <v>1273</v>
      </c>
      <c r="E102" s="671"/>
      <c r="F102" s="9"/>
      <c r="G102" s="669" t="s">
        <v>391</v>
      </c>
      <c r="H102" s="669"/>
    </row>
    <row r="103" spans="1:10" s="1" customFormat="1" ht="15" customHeight="1" x14ac:dyDescent="0.25">
      <c r="A103" s="9" t="str">
        <f>ЗАПОЛНИТЬ!F31</f>
        <v>Головний бухгалтер</v>
      </c>
      <c r="C103" s="9"/>
      <c r="D103" s="683"/>
      <c r="E103" s="683"/>
      <c r="F103" s="9"/>
      <c r="G103" s="670" t="str">
        <f>ЗАПОЛНИТЬ!F28</f>
        <v>Б.І.НОВІК</v>
      </c>
      <c r="H103" s="670"/>
      <c r="I103" s="670"/>
    </row>
    <row r="104" spans="1:10" s="1" customFormat="1" ht="12" customHeight="1" x14ac:dyDescent="0.25">
      <c r="A104" s="32" t="str">
        <f>ЗАПОЛНИТЬ!C19</f>
        <v>"10" січня 2018 року</v>
      </c>
      <c r="C104" s="9"/>
      <c r="D104" s="671" t="s">
        <v>1273</v>
      </c>
      <c r="E104" s="671"/>
      <c r="G104" s="669" t="s">
        <v>391</v>
      </c>
      <c r="H104" s="669"/>
      <c r="I104" s="163"/>
    </row>
    <row r="105" spans="1:10" s="1" customFormat="1" x14ac:dyDescent="0.25">
      <c r="A105" s="162"/>
    </row>
    <row r="107" spans="1:10" x14ac:dyDescent="0.25">
      <c r="A107" s="207"/>
    </row>
  </sheetData>
  <sheetProtection formatColumns="0" formatRows="0"/>
  <mergeCells count="34">
    <mergeCell ref="B11:G11"/>
    <mergeCell ref="G101:I101"/>
    <mergeCell ref="D102:E102"/>
    <mergeCell ref="G1:J3"/>
    <mergeCell ref="F19:F21"/>
    <mergeCell ref="E19:E21"/>
    <mergeCell ref="E13:J13"/>
    <mergeCell ref="H19:H21"/>
    <mergeCell ref="A4:J4"/>
    <mergeCell ref="A15:C15"/>
    <mergeCell ref="J19:J21"/>
    <mergeCell ref="B9:G9"/>
    <mergeCell ref="B10:G10"/>
    <mergeCell ref="A5:F5"/>
    <mergeCell ref="A6:J6"/>
    <mergeCell ref="A14:C14"/>
    <mergeCell ref="E12:H12"/>
    <mergeCell ref="A12:C12"/>
    <mergeCell ref="A13:C13"/>
    <mergeCell ref="E15:J15"/>
    <mergeCell ref="E14:J14"/>
    <mergeCell ref="D104:E104"/>
    <mergeCell ref="G104:H104"/>
    <mergeCell ref="A18:L18"/>
    <mergeCell ref="C19:C21"/>
    <mergeCell ref="D19:D21"/>
    <mergeCell ref="A19:A21"/>
    <mergeCell ref="B19:B21"/>
    <mergeCell ref="I19:I21"/>
    <mergeCell ref="D103:E103"/>
    <mergeCell ref="G103:I103"/>
    <mergeCell ref="G19:G21"/>
    <mergeCell ref="G102:H102"/>
    <mergeCell ref="D101:E101"/>
  </mergeCells>
  <phoneticPr fontId="0" type="noConversion"/>
  <pageMargins left="0.19685039370078741" right="0.19685039370078741" top="0.59055118110236227" bottom="0.19685039370078741" header="0.39370078740157483" footer="0.19685039370078741"/>
  <pageSetup paperSize="9" scale="90" fitToHeight="2" orientation="landscape" r:id="rId1"/>
  <headerFooter differentOddEven="1">
    <evenHeader>&amp;C2&amp;RПродовження додатка 1</evenHeader>
  </headerFooter>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0">
    <pageSetUpPr fitToPage="1"/>
  </sheetPr>
  <dimension ref="A1:N107"/>
  <sheetViews>
    <sheetView zoomScaleNormal="100" workbookViewId="0">
      <selection activeCell="P22" sqref="P22"/>
    </sheetView>
  </sheetViews>
  <sheetFormatPr defaultRowHeight="15" x14ac:dyDescent="0.25"/>
  <cols>
    <col min="1" max="1" width="66" customWidth="1"/>
    <col min="2" max="2" width="5.28515625" customWidth="1"/>
    <col min="3" max="3" width="4.42578125" customWidth="1"/>
    <col min="4" max="4" width="10.5703125" customWidth="1"/>
    <col min="5" max="5" width="11.8554687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1" customFormat="1" ht="15" customHeight="1" x14ac:dyDescent="0.25">
      <c r="G1" s="682" t="s">
        <v>5125</v>
      </c>
      <c r="H1" s="682"/>
      <c r="I1" s="682"/>
      <c r="J1" s="682"/>
      <c r="K1" s="14"/>
    </row>
    <row r="2" spans="1:14" s="1" customFormat="1" ht="36.75" customHeight="1" x14ac:dyDescent="0.25">
      <c r="G2" s="682"/>
      <c r="H2" s="682"/>
      <c r="I2" s="682"/>
      <c r="J2" s="682"/>
      <c r="K2" s="14"/>
    </row>
    <row r="3" spans="1:14" s="1" customFormat="1" ht="0.75" customHeight="1" x14ac:dyDescent="0.25">
      <c r="G3" s="682"/>
      <c r="H3" s="682"/>
      <c r="I3" s="682"/>
      <c r="J3" s="682"/>
      <c r="K3" s="14"/>
    </row>
    <row r="4" spans="1:14" s="1" customFormat="1" x14ac:dyDescent="0.25">
      <c r="A4" s="687" t="s">
        <v>3</v>
      </c>
      <c r="B4" s="687"/>
      <c r="C4" s="687"/>
      <c r="D4" s="687"/>
      <c r="E4" s="687"/>
      <c r="F4" s="687"/>
      <c r="G4" s="687"/>
      <c r="H4" s="687"/>
      <c r="I4" s="687"/>
      <c r="J4" s="687"/>
      <c r="K4" s="13"/>
      <c r="L4" s="13"/>
      <c r="M4" s="13"/>
      <c r="N4" s="13"/>
    </row>
    <row r="5" spans="1:14" s="1" customFormat="1" x14ac:dyDescent="0.25">
      <c r="A5" s="689" t="str">
        <f>IF(ЗАПОЛНИТЬ!$F$7=1,CONCATENATE(шапки!A2),CONCATENATE(шапки!A2,шапки!C2))</f>
        <v>про надходження та використання коштів загального фонду (форма      №2д,</v>
      </c>
      <c r="B5" s="689"/>
      <c r="C5" s="689"/>
      <c r="D5" s="689"/>
      <c r="E5" s="689"/>
      <c r="F5" s="689"/>
      <c r="G5" s="42" t="str">
        <f>IF(ЗАПОЛНИТЬ!$F$7=1,шапки!C2,шапки!D2)</f>
        <v xml:space="preserve">      №2м)</v>
      </c>
      <c r="H5" s="41" t="str">
        <f>IF(ЗАПОЛНИТЬ!$F$7=1,шапки!D2,"")</f>
        <v/>
      </c>
      <c r="I5" s="13"/>
      <c r="J5" s="13"/>
      <c r="K5" s="13"/>
      <c r="L5" s="13"/>
      <c r="M5" s="13"/>
      <c r="N5" s="13"/>
    </row>
    <row r="6" spans="1:14" s="1" customFormat="1" x14ac:dyDescent="0.25">
      <c r="A6" s="684" t="str">
        <f>CONCATENATE("за ",ЗАПОЛНИТЬ!$B$17," ",ЗАПОЛНИТЬ!$C$17)</f>
        <v>за  2017 р.</v>
      </c>
      <c r="B6" s="684"/>
      <c r="C6" s="684"/>
      <c r="D6" s="684"/>
      <c r="E6" s="684"/>
      <c r="F6" s="684"/>
      <c r="G6" s="684"/>
      <c r="H6" s="684"/>
      <c r="I6" s="684"/>
      <c r="J6" s="684"/>
    </row>
    <row r="7" spans="1:14" s="2" customFormat="1" ht="9" customHeight="1" x14ac:dyDescent="0.2">
      <c r="J7" s="116" t="s">
        <v>4</v>
      </c>
    </row>
    <row r="8" spans="1:14" s="2" customFormat="1" ht="6.75" hidden="1" customHeight="1" x14ac:dyDescent="0.2">
      <c r="J8" s="82"/>
    </row>
    <row r="9" spans="1:14" s="2" customFormat="1" ht="12" x14ac:dyDescent="0.2">
      <c r="A9" s="29" t="s">
        <v>5</v>
      </c>
      <c r="B9" s="685" t="str">
        <f>ЗАПОЛНИТЬ!B3</f>
        <v>Відділ освіти виконавчого комітету Апостолівської міської ради</v>
      </c>
      <c r="C9" s="685"/>
      <c r="D9" s="685"/>
      <c r="E9" s="685"/>
      <c r="F9" s="685"/>
      <c r="G9" s="685"/>
      <c r="H9" s="31" t="s">
        <v>6</v>
      </c>
      <c r="J9" s="30" t="str">
        <f>ЗАПОЛНИТЬ!B13</f>
        <v>40220031</v>
      </c>
      <c r="K9" s="15"/>
      <c r="L9" s="4"/>
    </row>
    <row r="10" spans="1:14" s="2" customFormat="1" ht="11.25" customHeight="1" x14ac:dyDescent="0.2">
      <c r="A10" s="5" t="s">
        <v>1246</v>
      </c>
      <c r="B10" s="686" t="str">
        <f>ЗАПОЛНИТЬ!B5</f>
        <v>м.Апостолове</v>
      </c>
      <c r="C10" s="686"/>
      <c r="D10" s="686"/>
      <c r="E10" s="686"/>
      <c r="F10" s="686"/>
      <c r="G10" s="686"/>
      <c r="H10" s="2" t="s">
        <v>1247</v>
      </c>
      <c r="J10" s="3">
        <f>ЗАПОЛНИТЬ!B14</f>
        <v>1220310100</v>
      </c>
      <c r="K10" s="15"/>
      <c r="L10" s="5"/>
    </row>
    <row r="11" spans="1:14" s="2" customFormat="1" ht="11.25" customHeight="1" x14ac:dyDescent="0.2">
      <c r="A11" s="87" t="s">
        <v>8</v>
      </c>
      <c r="B11" s="678" t="str">
        <f>ЗАПОЛНИТЬ!D15</f>
        <v>Орган місцевого самоврядування</v>
      </c>
      <c r="C11" s="678"/>
      <c r="D11" s="678"/>
      <c r="E11" s="678"/>
      <c r="F11" s="678"/>
      <c r="G11" s="678"/>
      <c r="H11" s="81" t="s">
        <v>7</v>
      </c>
      <c r="J11" s="3">
        <f>ЗАПОЛНИТЬ!B15</f>
        <v>420</v>
      </c>
      <c r="K11" s="15"/>
      <c r="L11" s="5"/>
    </row>
    <row r="12" spans="1:14" s="2" customFormat="1" ht="12" customHeight="1" x14ac:dyDescent="0.2">
      <c r="A12" s="679" t="s">
        <v>1248</v>
      </c>
      <c r="B12" s="679"/>
      <c r="C12" s="679"/>
      <c r="D12" s="139" t="str">
        <f>ЗАПОЛНИТЬ!H9</f>
        <v>220</v>
      </c>
      <c r="E12" s="680" t="str">
        <f>IF(D12&gt;0,VLOOKUP(D12,'ДовидникКВК(ГОС)'!A:B,2,FALSE),"")</f>
        <v>Міністерство освіти і науки України</v>
      </c>
      <c r="F12" s="680"/>
      <c r="G12" s="680"/>
      <c r="H12" s="680"/>
      <c r="K12" s="16"/>
      <c r="L12" s="4"/>
    </row>
    <row r="13" spans="1:14" s="2" customFormat="1" ht="11.25" x14ac:dyDescent="0.2">
      <c r="A13" s="679" t="s">
        <v>1250</v>
      </c>
      <c r="B13" s="679"/>
      <c r="C13" s="679"/>
      <c r="D13" s="137"/>
      <c r="E13" s="694" t="str">
        <f>IF(D13&gt;0,VLOOKUP(D13,ДовидникКПК!B:C,2,FALSE),"")</f>
        <v/>
      </c>
      <c r="F13" s="694"/>
      <c r="G13" s="694"/>
      <c r="H13" s="694"/>
      <c r="I13" s="694"/>
      <c r="J13" s="694"/>
      <c r="K13" s="15"/>
      <c r="L13" s="4"/>
    </row>
    <row r="14" spans="1:14" s="2" customFormat="1" ht="11.25" x14ac:dyDescent="0.2">
      <c r="A14" s="691" t="s">
        <v>1940</v>
      </c>
      <c r="B14" s="691"/>
      <c r="C14" s="691"/>
      <c r="D14" s="89" t="str">
        <f>ЗАПОЛНИТЬ!H10</f>
        <v>001</v>
      </c>
      <c r="E14" s="688" t="str">
        <f>ЗАПОЛНИТЬ!I10</f>
        <v>-</v>
      </c>
      <c r="F14" s="688"/>
      <c r="G14" s="688"/>
      <c r="H14" s="688"/>
      <c r="I14" s="688"/>
      <c r="J14" s="688"/>
      <c r="K14" s="17"/>
      <c r="L14" s="6"/>
    </row>
    <row r="15" spans="1:14" s="2" customFormat="1" ht="33.75" customHeight="1" x14ac:dyDescent="0.2">
      <c r="A15" s="690" t="s">
        <v>2755</v>
      </c>
      <c r="B15" s="691"/>
      <c r="C15" s="691"/>
      <c r="D15" s="479" t="s">
        <v>5634</v>
      </c>
      <c r="E15" s="692" t="str">
        <f>VLOOKUP(RIGHT(D15,4),КПКВМБ!A:B,2,FALSE)</f>
        <v>Методичне забезпечення діяльності навчальних закладів та інші заходи в галузі освіти</v>
      </c>
      <c r="F15" s="692"/>
      <c r="G15" s="692"/>
      <c r="H15" s="692"/>
      <c r="I15" s="692"/>
      <c r="J15" s="692"/>
      <c r="K15" s="17"/>
      <c r="L15" s="6"/>
    </row>
    <row r="16" spans="1:14" s="2" customFormat="1" ht="11.25" x14ac:dyDescent="0.2">
      <c r="A16" s="83" t="s">
        <v>5596</v>
      </c>
    </row>
    <row r="17" spans="1:12" s="2" customFormat="1" ht="11.25" x14ac:dyDescent="0.2">
      <c r="A17" s="7" t="s">
        <v>2758</v>
      </c>
    </row>
    <row r="18" spans="1:12" s="2" customFormat="1" ht="3" customHeight="1" thickBot="1" x14ac:dyDescent="0.25">
      <c r="A18" s="672"/>
      <c r="B18" s="672"/>
      <c r="C18" s="672"/>
      <c r="D18" s="672"/>
      <c r="E18" s="672"/>
      <c r="F18" s="672"/>
      <c r="G18" s="672"/>
      <c r="H18" s="672"/>
      <c r="I18" s="672"/>
      <c r="J18" s="672"/>
      <c r="K18" s="672"/>
      <c r="L18" s="672"/>
    </row>
    <row r="19" spans="1:12" s="2" customFormat="1" ht="11.25" customHeight="1" thickTop="1" thickBot="1" x14ac:dyDescent="0.25">
      <c r="A19" s="673" t="s">
        <v>1251</v>
      </c>
      <c r="B19" s="674" t="s">
        <v>13</v>
      </c>
      <c r="C19" s="673" t="s">
        <v>1253</v>
      </c>
      <c r="D19" s="674" t="s">
        <v>11</v>
      </c>
      <c r="E19" s="674" t="s">
        <v>2511</v>
      </c>
      <c r="F19" s="675" t="s">
        <v>12</v>
      </c>
      <c r="G19" s="675" t="s">
        <v>10</v>
      </c>
      <c r="H19" s="675" t="s">
        <v>392</v>
      </c>
      <c r="I19" s="675" t="s">
        <v>393</v>
      </c>
      <c r="J19" s="674" t="s">
        <v>9</v>
      </c>
    </row>
    <row r="20" spans="1:12" s="2" customFormat="1" ht="12.75" thickTop="1" thickBot="1" x14ac:dyDescent="0.25">
      <c r="A20" s="673"/>
      <c r="B20" s="674"/>
      <c r="C20" s="673"/>
      <c r="D20" s="674"/>
      <c r="E20" s="674"/>
      <c r="F20" s="675"/>
      <c r="G20" s="675"/>
      <c r="H20" s="675"/>
      <c r="I20" s="675"/>
      <c r="J20" s="674"/>
    </row>
    <row r="21" spans="1:12" s="2" customFormat="1" ht="12.75" thickTop="1" thickBot="1" x14ac:dyDescent="0.25">
      <c r="A21" s="673"/>
      <c r="B21" s="674"/>
      <c r="C21" s="673"/>
      <c r="D21" s="674"/>
      <c r="E21" s="674"/>
      <c r="F21" s="675"/>
      <c r="G21" s="675"/>
      <c r="H21" s="675"/>
      <c r="I21" s="675"/>
      <c r="J21" s="674"/>
    </row>
    <row r="22" spans="1:12" s="2" customFormat="1" ht="12.75" thickTop="1" thickBot="1" x14ac:dyDescent="0.25">
      <c r="A22" s="295">
        <v>1</v>
      </c>
      <c r="B22" s="295">
        <v>2</v>
      </c>
      <c r="C22" s="295">
        <v>3</v>
      </c>
      <c r="D22" s="295">
        <v>4</v>
      </c>
      <c r="E22" s="295">
        <v>5</v>
      </c>
      <c r="F22" s="295">
        <v>6</v>
      </c>
      <c r="G22" s="295">
        <v>7</v>
      </c>
      <c r="H22" s="295">
        <v>8</v>
      </c>
      <c r="I22" s="295">
        <v>9</v>
      </c>
      <c r="J22" s="295">
        <v>9</v>
      </c>
    </row>
    <row r="23" spans="1:12" s="2" customFormat="1" ht="12.75" thickTop="1" thickBot="1" x14ac:dyDescent="0.25">
      <c r="A23" s="296" t="s">
        <v>2261</v>
      </c>
      <c r="B23" s="296" t="s">
        <v>1255</v>
      </c>
      <c r="C23" s="297" t="s">
        <v>1057</v>
      </c>
      <c r="D23" s="157">
        <f>D24+D59+D79+D84+D87</f>
        <v>707232</v>
      </c>
      <c r="E23" s="157">
        <f>E26+E29+E32+E33+E37+E45+E46+E86+E54</f>
        <v>707232</v>
      </c>
      <c r="F23" s="157">
        <f>F24+F59+F79+F84+F87</f>
        <v>0</v>
      </c>
      <c r="G23" s="157">
        <f>G24+G59+G79+G84+G87</f>
        <v>706558.39</v>
      </c>
      <c r="H23" s="157">
        <f>H24+H59+H79+H84+H87</f>
        <v>706558.39</v>
      </c>
      <c r="I23" s="157">
        <f>I24+I59+I79+I84+I87</f>
        <v>0</v>
      </c>
      <c r="J23" s="157">
        <f>F23+G23-H23</f>
        <v>0</v>
      </c>
    </row>
    <row r="24" spans="1:12" s="2" customFormat="1" ht="23.25" thickTop="1" thickBot="1" x14ac:dyDescent="0.25">
      <c r="A24" s="177" t="s">
        <v>2262</v>
      </c>
      <c r="B24" s="296">
        <v>2000</v>
      </c>
      <c r="C24" s="297" t="s">
        <v>1058</v>
      </c>
      <c r="D24" s="157">
        <f t="shared" ref="D24:I24" si="0">D25+D30+D47+D50+D54+D58</f>
        <v>707232</v>
      </c>
      <c r="E24" s="157">
        <v>0</v>
      </c>
      <c r="F24" s="157">
        <f t="shared" si="0"/>
        <v>0</v>
      </c>
      <c r="G24" s="157">
        <f t="shared" si="0"/>
        <v>706558.39</v>
      </c>
      <c r="H24" s="157">
        <f t="shared" si="0"/>
        <v>706558.39</v>
      </c>
      <c r="I24" s="157">
        <f t="shared" si="0"/>
        <v>0</v>
      </c>
      <c r="J24" s="157">
        <f t="shared" ref="J24:J87" si="1">F24+G24-H24</f>
        <v>0</v>
      </c>
    </row>
    <row r="25" spans="1:12" s="2" customFormat="1" ht="12.75" thickTop="1" thickBot="1" x14ac:dyDescent="0.25">
      <c r="A25" s="178" t="s">
        <v>2263</v>
      </c>
      <c r="B25" s="296">
        <v>2100</v>
      </c>
      <c r="C25" s="297" t="s">
        <v>1059</v>
      </c>
      <c r="D25" s="157">
        <f>D26+D29</f>
        <v>595808</v>
      </c>
      <c r="E25" s="157">
        <v>0</v>
      </c>
      <c r="F25" s="157">
        <f>F26+F29</f>
        <v>0</v>
      </c>
      <c r="G25" s="157">
        <f>G26+G29</f>
        <v>595324.52</v>
      </c>
      <c r="H25" s="157">
        <f>H26+H29</f>
        <v>595324.52</v>
      </c>
      <c r="I25" s="157">
        <f>I26+I29</f>
        <v>0</v>
      </c>
      <c r="J25" s="157">
        <f t="shared" si="1"/>
        <v>0</v>
      </c>
    </row>
    <row r="26" spans="1:12" s="2" customFormat="1" ht="12.75" thickTop="1" thickBot="1" x14ac:dyDescent="0.25">
      <c r="A26" s="179" t="s">
        <v>2264</v>
      </c>
      <c r="B26" s="298">
        <v>2110</v>
      </c>
      <c r="C26" s="299" t="s">
        <v>1060</v>
      </c>
      <c r="D26" s="318">
        <f t="shared" ref="D26:I26" si="2">SUM(D27:D28)</f>
        <v>488367</v>
      </c>
      <c r="E26" s="319">
        <v>488367</v>
      </c>
      <c r="F26" s="318">
        <f t="shared" si="2"/>
        <v>0</v>
      </c>
      <c r="G26" s="318">
        <f t="shared" si="2"/>
        <v>487970.91</v>
      </c>
      <c r="H26" s="318">
        <f t="shared" si="2"/>
        <v>487970.91</v>
      </c>
      <c r="I26" s="318">
        <f t="shared" si="2"/>
        <v>0</v>
      </c>
      <c r="J26" s="183">
        <f t="shared" si="1"/>
        <v>0</v>
      </c>
    </row>
    <row r="27" spans="1:12" s="2" customFormat="1" ht="12.75" thickTop="1" thickBot="1" x14ac:dyDescent="0.25">
      <c r="A27" s="300" t="s">
        <v>1257</v>
      </c>
      <c r="B27" s="301">
        <v>2111</v>
      </c>
      <c r="C27" s="302" t="s">
        <v>1061</v>
      </c>
      <c r="D27" s="320">
        <v>488367</v>
      </c>
      <c r="E27" s="321">
        <v>0</v>
      </c>
      <c r="F27" s="320">
        <v>0</v>
      </c>
      <c r="G27" s="320">
        <v>487970.91</v>
      </c>
      <c r="H27" s="320">
        <v>487970.91</v>
      </c>
      <c r="I27" s="320">
        <v>0</v>
      </c>
      <c r="J27" s="317">
        <f t="shared" si="1"/>
        <v>0</v>
      </c>
    </row>
    <row r="28" spans="1:12" s="2" customFormat="1" ht="12.75" thickTop="1" thickBot="1" x14ac:dyDescent="0.25">
      <c r="A28" s="300" t="s">
        <v>2265</v>
      </c>
      <c r="B28" s="301">
        <v>2112</v>
      </c>
      <c r="C28" s="302" t="s">
        <v>1062</v>
      </c>
      <c r="D28" s="320">
        <v>0</v>
      </c>
      <c r="E28" s="321">
        <v>0</v>
      </c>
      <c r="F28" s="320">
        <v>0</v>
      </c>
      <c r="G28" s="320">
        <v>0</v>
      </c>
      <c r="H28" s="320">
        <v>0</v>
      </c>
      <c r="I28" s="320">
        <v>0</v>
      </c>
      <c r="J28" s="317">
        <f t="shared" si="1"/>
        <v>0</v>
      </c>
    </row>
    <row r="29" spans="1:12" s="2" customFormat="1" ht="12.75" thickTop="1" thickBot="1" x14ac:dyDescent="0.25">
      <c r="A29" s="180" t="s">
        <v>2266</v>
      </c>
      <c r="B29" s="298">
        <v>2120</v>
      </c>
      <c r="C29" s="299" t="s">
        <v>1063</v>
      </c>
      <c r="D29" s="319">
        <v>107441</v>
      </c>
      <c r="E29" s="319">
        <v>107441</v>
      </c>
      <c r="F29" s="319">
        <v>0</v>
      </c>
      <c r="G29" s="319">
        <v>107353.61</v>
      </c>
      <c r="H29" s="319">
        <v>107353.61</v>
      </c>
      <c r="I29" s="319">
        <v>0</v>
      </c>
      <c r="J29" s="183">
        <f t="shared" si="1"/>
        <v>0</v>
      </c>
    </row>
    <row r="30" spans="1:12" s="2" customFormat="1" ht="11.25" customHeight="1" thickTop="1" thickBot="1" x14ac:dyDescent="0.25">
      <c r="A30" s="303" t="s">
        <v>2267</v>
      </c>
      <c r="B30" s="296">
        <v>2200</v>
      </c>
      <c r="C30" s="297" t="s">
        <v>1064</v>
      </c>
      <c r="D30" s="322">
        <f>SUM(D31:D37)+D44</f>
        <v>111424</v>
      </c>
      <c r="E30" s="322">
        <v>0</v>
      </c>
      <c r="F30" s="322">
        <f>SUM(F31:F37)+F44</f>
        <v>0</v>
      </c>
      <c r="G30" s="322">
        <f>SUM(G31:G37)+G44</f>
        <v>111233.87</v>
      </c>
      <c r="H30" s="322">
        <f>SUM(H31:H37)+H44</f>
        <v>111233.87</v>
      </c>
      <c r="I30" s="322">
        <f>SUM(I31:I37)+I44</f>
        <v>0</v>
      </c>
      <c r="J30" s="157">
        <f t="shared" si="1"/>
        <v>0</v>
      </c>
    </row>
    <row r="31" spans="1:12" s="2" customFormat="1" ht="12" customHeight="1" thickTop="1" thickBot="1" x14ac:dyDescent="0.25">
      <c r="A31" s="304" t="s">
        <v>2268</v>
      </c>
      <c r="B31" s="298">
        <v>2210</v>
      </c>
      <c r="C31" s="299" t="s">
        <v>1065</v>
      </c>
      <c r="D31" s="319">
        <v>21000</v>
      </c>
      <c r="E31" s="318">
        <v>0</v>
      </c>
      <c r="F31" s="319">
        <v>0</v>
      </c>
      <c r="G31" s="319">
        <v>20999.58</v>
      </c>
      <c r="H31" s="319">
        <v>20999.58</v>
      </c>
      <c r="I31" s="319">
        <v>0</v>
      </c>
      <c r="J31" s="183">
        <f t="shared" si="1"/>
        <v>0</v>
      </c>
    </row>
    <row r="32" spans="1:12" s="2" customFormat="1" ht="12.75" thickTop="1" thickBot="1" x14ac:dyDescent="0.25">
      <c r="A32" s="304" t="s">
        <v>2269</v>
      </c>
      <c r="B32" s="298">
        <v>2220</v>
      </c>
      <c r="C32" s="298">
        <v>100</v>
      </c>
      <c r="D32" s="319">
        <v>0</v>
      </c>
      <c r="E32" s="319">
        <v>0</v>
      </c>
      <c r="F32" s="319">
        <v>0</v>
      </c>
      <c r="G32" s="319">
        <v>0</v>
      </c>
      <c r="H32" s="319">
        <v>0</v>
      </c>
      <c r="I32" s="319">
        <v>0</v>
      </c>
      <c r="J32" s="183">
        <f t="shared" si="1"/>
        <v>0</v>
      </c>
    </row>
    <row r="33" spans="1:10" s="2" customFormat="1" ht="12.75" thickTop="1" thickBot="1" x14ac:dyDescent="0.25">
      <c r="A33" s="304" t="s">
        <v>2270</v>
      </c>
      <c r="B33" s="298">
        <v>2230</v>
      </c>
      <c r="C33" s="298">
        <v>110</v>
      </c>
      <c r="D33" s="319">
        <v>0</v>
      </c>
      <c r="E33" s="319">
        <v>0</v>
      </c>
      <c r="F33" s="319">
        <v>0</v>
      </c>
      <c r="G33" s="319">
        <v>0</v>
      </c>
      <c r="H33" s="319">
        <v>0</v>
      </c>
      <c r="I33" s="319">
        <v>0</v>
      </c>
      <c r="J33" s="183">
        <f t="shared" si="1"/>
        <v>0</v>
      </c>
    </row>
    <row r="34" spans="1:10" s="2" customFormat="1" ht="12.75" thickTop="1" thickBot="1" x14ac:dyDescent="0.25">
      <c r="A34" s="179" t="s">
        <v>2271</v>
      </c>
      <c r="B34" s="298">
        <v>2240</v>
      </c>
      <c r="C34" s="298">
        <v>120</v>
      </c>
      <c r="D34" s="319">
        <v>13000</v>
      </c>
      <c r="E34" s="318">
        <v>0</v>
      </c>
      <c r="F34" s="319">
        <v>0</v>
      </c>
      <c r="G34" s="319">
        <v>12837.61</v>
      </c>
      <c r="H34" s="319">
        <v>12837.61</v>
      </c>
      <c r="I34" s="319">
        <v>0</v>
      </c>
      <c r="J34" s="183">
        <f t="shared" si="1"/>
        <v>0</v>
      </c>
    </row>
    <row r="35" spans="1:10" s="2" customFormat="1" ht="12.75" thickTop="1" thickBot="1" x14ac:dyDescent="0.25">
      <c r="A35" s="179" t="s">
        <v>1258</v>
      </c>
      <c r="B35" s="298">
        <v>2250</v>
      </c>
      <c r="C35" s="298">
        <v>130</v>
      </c>
      <c r="D35" s="319">
        <v>6624</v>
      </c>
      <c r="E35" s="318">
        <v>0</v>
      </c>
      <c r="F35" s="319">
        <v>0</v>
      </c>
      <c r="G35" s="319">
        <v>6596.68</v>
      </c>
      <c r="H35" s="319">
        <v>6596.68</v>
      </c>
      <c r="I35" s="319">
        <v>0</v>
      </c>
      <c r="J35" s="183">
        <f t="shared" si="1"/>
        <v>0</v>
      </c>
    </row>
    <row r="36" spans="1:10" s="2" customFormat="1" ht="12.75" thickTop="1" thickBot="1" x14ac:dyDescent="0.25">
      <c r="A36" s="305" t="s">
        <v>2272</v>
      </c>
      <c r="B36" s="298">
        <v>2260</v>
      </c>
      <c r="C36" s="298">
        <v>140</v>
      </c>
      <c r="D36" s="319">
        <v>0</v>
      </c>
      <c r="E36" s="318">
        <v>0</v>
      </c>
      <c r="F36" s="319">
        <v>0</v>
      </c>
      <c r="G36" s="319">
        <v>0</v>
      </c>
      <c r="H36" s="319">
        <v>0</v>
      </c>
      <c r="I36" s="319">
        <v>0</v>
      </c>
      <c r="J36" s="183">
        <f t="shared" si="1"/>
        <v>0</v>
      </c>
    </row>
    <row r="37" spans="1:10" s="2" customFormat="1" ht="12.75" thickTop="1" thickBot="1" x14ac:dyDescent="0.25">
      <c r="A37" s="180" t="s">
        <v>1259</v>
      </c>
      <c r="B37" s="298">
        <v>2270</v>
      </c>
      <c r="C37" s="298">
        <v>150</v>
      </c>
      <c r="D37" s="318">
        <f>SUM(D38:D43)</f>
        <v>0</v>
      </c>
      <c r="E37" s="319">
        <v>0</v>
      </c>
      <c r="F37" s="318">
        <f>SUM(F38:F43)</f>
        <v>0</v>
      </c>
      <c r="G37" s="318">
        <f>SUM(G38:G43)</f>
        <v>0</v>
      </c>
      <c r="H37" s="318">
        <f>SUM(H38:H43)</f>
        <v>0</v>
      </c>
      <c r="I37" s="318">
        <f>SUM(I38:I43)</f>
        <v>0</v>
      </c>
      <c r="J37" s="183">
        <f>F37+G37-H37</f>
        <v>0</v>
      </c>
    </row>
    <row r="38" spans="1:10" s="2" customFormat="1" ht="12.75" thickTop="1" thickBot="1" x14ac:dyDescent="0.25">
      <c r="A38" s="300" t="s">
        <v>1260</v>
      </c>
      <c r="B38" s="301">
        <v>2271</v>
      </c>
      <c r="C38" s="301">
        <v>160</v>
      </c>
      <c r="D38" s="320">
        <v>0</v>
      </c>
      <c r="E38" s="321">
        <v>0</v>
      </c>
      <c r="F38" s="320">
        <v>0</v>
      </c>
      <c r="G38" s="320">
        <v>0</v>
      </c>
      <c r="H38" s="320">
        <v>0</v>
      </c>
      <c r="I38" s="320">
        <v>0</v>
      </c>
      <c r="J38" s="317">
        <f t="shared" si="1"/>
        <v>0</v>
      </c>
    </row>
    <row r="39" spans="1:10" s="2" customFormat="1" ht="12.75" thickTop="1" thickBot="1" x14ac:dyDescent="0.25">
      <c r="A39" s="300" t="s">
        <v>2273</v>
      </c>
      <c r="B39" s="301">
        <v>2272</v>
      </c>
      <c r="C39" s="301">
        <v>170</v>
      </c>
      <c r="D39" s="320">
        <v>0</v>
      </c>
      <c r="E39" s="321">
        <v>0</v>
      </c>
      <c r="F39" s="320">
        <v>0</v>
      </c>
      <c r="G39" s="320">
        <v>0</v>
      </c>
      <c r="H39" s="320">
        <v>0</v>
      </c>
      <c r="I39" s="320">
        <v>0</v>
      </c>
      <c r="J39" s="317">
        <f t="shared" si="1"/>
        <v>0</v>
      </c>
    </row>
    <row r="40" spans="1:10" s="2" customFormat="1" ht="12.75" thickTop="1" thickBot="1" x14ac:dyDescent="0.25">
      <c r="A40" s="300" t="s">
        <v>1261</v>
      </c>
      <c r="B40" s="301">
        <v>2273</v>
      </c>
      <c r="C40" s="301">
        <v>180</v>
      </c>
      <c r="D40" s="320">
        <v>0</v>
      </c>
      <c r="E40" s="321">
        <v>0</v>
      </c>
      <c r="F40" s="320">
        <v>0</v>
      </c>
      <c r="G40" s="320">
        <v>0</v>
      </c>
      <c r="H40" s="320">
        <v>0</v>
      </c>
      <c r="I40" s="320">
        <v>0</v>
      </c>
      <c r="J40" s="317">
        <f t="shared" si="1"/>
        <v>0</v>
      </c>
    </row>
    <row r="41" spans="1:10" s="2" customFormat="1" ht="12.75" thickTop="1" thickBot="1" x14ac:dyDescent="0.25">
      <c r="A41" s="300" t="s">
        <v>1262</v>
      </c>
      <c r="B41" s="301">
        <v>2274</v>
      </c>
      <c r="C41" s="301">
        <v>190</v>
      </c>
      <c r="D41" s="320">
        <v>0</v>
      </c>
      <c r="E41" s="321">
        <v>0</v>
      </c>
      <c r="F41" s="320">
        <v>0</v>
      </c>
      <c r="G41" s="320">
        <v>0</v>
      </c>
      <c r="H41" s="320">
        <v>0</v>
      </c>
      <c r="I41" s="320">
        <v>0</v>
      </c>
      <c r="J41" s="317">
        <f t="shared" si="1"/>
        <v>0</v>
      </c>
    </row>
    <row r="42" spans="1:10" s="2" customFormat="1" ht="12.75" thickTop="1" thickBot="1" x14ac:dyDescent="0.25">
      <c r="A42" s="300" t="s">
        <v>1263</v>
      </c>
      <c r="B42" s="301">
        <v>2275</v>
      </c>
      <c r="C42" s="301">
        <v>200</v>
      </c>
      <c r="D42" s="320">
        <v>0</v>
      </c>
      <c r="E42" s="321">
        <v>0</v>
      </c>
      <c r="F42" s="320">
        <v>0</v>
      </c>
      <c r="G42" s="320">
        <v>0</v>
      </c>
      <c r="H42" s="320">
        <v>0</v>
      </c>
      <c r="I42" s="320">
        <v>0</v>
      </c>
      <c r="J42" s="317">
        <f t="shared" si="1"/>
        <v>0</v>
      </c>
    </row>
    <row r="43" spans="1:10" s="2" customFormat="1" ht="12.75" thickTop="1" thickBot="1" x14ac:dyDescent="0.25">
      <c r="A43" s="300" t="s">
        <v>2510</v>
      </c>
      <c r="B43" s="301">
        <v>2276</v>
      </c>
      <c r="C43" s="301">
        <v>210</v>
      </c>
      <c r="D43" s="320">
        <v>0</v>
      </c>
      <c r="E43" s="321">
        <v>0</v>
      </c>
      <c r="F43" s="320">
        <v>0</v>
      </c>
      <c r="G43" s="320">
        <v>0</v>
      </c>
      <c r="H43" s="320">
        <v>0</v>
      </c>
      <c r="I43" s="320">
        <v>0</v>
      </c>
      <c r="J43" s="317">
        <f>F43+G43-H43</f>
        <v>0</v>
      </c>
    </row>
    <row r="44" spans="1:10" s="2" customFormat="1" ht="13.5" customHeight="1" thickTop="1" thickBot="1" x14ac:dyDescent="0.25">
      <c r="A44" s="305" t="s">
        <v>2274</v>
      </c>
      <c r="B44" s="298">
        <v>2280</v>
      </c>
      <c r="C44" s="298">
        <v>220</v>
      </c>
      <c r="D44" s="318">
        <f>SUM(D45:D46)</f>
        <v>70800</v>
      </c>
      <c r="E44" s="318">
        <v>0</v>
      </c>
      <c r="F44" s="318">
        <f>SUM(F45:F46)</f>
        <v>0</v>
      </c>
      <c r="G44" s="318">
        <f>SUM(G45:G46)</f>
        <v>70800</v>
      </c>
      <c r="H44" s="318">
        <f>SUM(H45:H46)</f>
        <v>70800</v>
      </c>
      <c r="I44" s="318">
        <f>SUM(I45:I46)</f>
        <v>0</v>
      </c>
      <c r="J44" s="183">
        <f t="shared" si="1"/>
        <v>0</v>
      </c>
    </row>
    <row r="45" spans="1:10" s="2" customFormat="1" ht="12.75" customHeight="1" thickTop="1" thickBot="1" x14ac:dyDescent="0.25">
      <c r="A45" s="307" t="s">
        <v>2275</v>
      </c>
      <c r="B45" s="177">
        <v>2281</v>
      </c>
      <c r="C45" s="177">
        <v>230</v>
      </c>
      <c r="D45" s="320">
        <v>0</v>
      </c>
      <c r="E45" s="320">
        <v>0</v>
      </c>
      <c r="F45" s="320">
        <v>0</v>
      </c>
      <c r="G45" s="320">
        <v>0</v>
      </c>
      <c r="H45" s="320">
        <v>0</v>
      </c>
      <c r="I45" s="320">
        <v>0</v>
      </c>
      <c r="J45" s="317">
        <f t="shared" si="1"/>
        <v>0</v>
      </c>
    </row>
    <row r="46" spans="1:10" s="2" customFormat="1" ht="12.75" customHeight="1" thickTop="1" thickBot="1" x14ac:dyDescent="0.25">
      <c r="A46" s="308" t="s">
        <v>2276</v>
      </c>
      <c r="B46" s="177">
        <v>2282</v>
      </c>
      <c r="C46" s="177">
        <v>240</v>
      </c>
      <c r="D46" s="320">
        <v>70800</v>
      </c>
      <c r="E46" s="320">
        <v>70800</v>
      </c>
      <c r="F46" s="320">
        <v>0</v>
      </c>
      <c r="G46" s="320">
        <v>70800</v>
      </c>
      <c r="H46" s="320">
        <v>70800</v>
      </c>
      <c r="I46" s="320">
        <v>0</v>
      </c>
      <c r="J46" s="317">
        <f t="shared" si="1"/>
        <v>0</v>
      </c>
    </row>
    <row r="47" spans="1:10" s="2" customFormat="1" ht="12.75" thickTop="1" thickBot="1" x14ac:dyDescent="0.25">
      <c r="A47" s="178" t="s">
        <v>2277</v>
      </c>
      <c r="B47" s="181">
        <v>2400</v>
      </c>
      <c r="C47" s="181">
        <v>250</v>
      </c>
      <c r="D47" s="322">
        <f t="shared" ref="D47:I47" si="3">SUM(D48:D49)</f>
        <v>0</v>
      </c>
      <c r="E47" s="322">
        <f t="shared" si="3"/>
        <v>0</v>
      </c>
      <c r="F47" s="322">
        <f t="shared" si="3"/>
        <v>0</v>
      </c>
      <c r="G47" s="322">
        <f t="shared" si="3"/>
        <v>0</v>
      </c>
      <c r="H47" s="322">
        <f t="shared" si="3"/>
        <v>0</v>
      </c>
      <c r="I47" s="322">
        <f t="shared" si="3"/>
        <v>0</v>
      </c>
      <c r="J47" s="157">
        <f t="shared" si="1"/>
        <v>0</v>
      </c>
    </row>
    <row r="48" spans="1:10" s="2" customFormat="1" ht="12.75" thickTop="1" thickBot="1" x14ac:dyDescent="0.25">
      <c r="A48" s="309" t="s">
        <v>2278</v>
      </c>
      <c r="B48" s="182">
        <v>2410</v>
      </c>
      <c r="C48" s="182">
        <v>260</v>
      </c>
      <c r="D48" s="319">
        <v>0</v>
      </c>
      <c r="E48" s="318">
        <v>0</v>
      </c>
      <c r="F48" s="319">
        <v>0</v>
      </c>
      <c r="G48" s="319">
        <v>0</v>
      </c>
      <c r="H48" s="319">
        <v>0</v>
      </c>
      <c r="I48" s="319">
        <v>0</v>
      </c>
      <c r="J48" s="183">
        <f t="shared" si="1"/>
        <v>0</v>
      </c>
    </row>
    <row r="49" spans="1:10" s="2" customFormat="1" ht="12.75" thickTop="1" thickBot="1" x14ac:dyDescent="0.25">
      <c r="A49" s="309" t="s">
        <v>2279</v>
      </c>
      <c r="B49" s="182">
        <v>2420</v>
      </c>
      <c r="C49" s="182">
        <v>270</v>
      </c>
      <c r="D49" s="319">
        <v>0</v>
      </c>
      <c r="E49" s="318">
        <v>0</v>
      </c>
      <c r="F49" s="319">
        <v>0</v>
      </c>
      <c r="G49" s="319">
        <v>0</v>
      </c>
      <c r="H49" s="319">
        <v>0</v>
      </c>
      <c r="I49" s="319">
        <v>0</v>
      </c>
      <c r="J49" s="183">
        <f t="shared" si="1"/>
        <v>0</v>
      </c>
    </row>
    <row r="50" spans="1:10" s="2" customFormat="1" ht="12" customHeight="1" thickTop="1" thickBot="1" x14ac:dyDescent="0.25">
      <c r="A50" s="310" t="s">
        <v>2280</v>
      </c>
      <c r="B50" s="181">
        <v>2600</v>
      </c>
      <c r="C50" s="181">
        <v>280</v>
      </c>
      <c r="D50" s="322">
        <f t="shared" ref="D50:I50" si="4">SUM(D51:D53)</f>
        <v>0</v>
      </c>
      <c r="E50" s="322">
        <f t="shared" si="4"/>
        <v>0</v>
      </c>
      <c r="F50" s="322">
        <f t="shared" si="4"/>
        <v>0</v>
      </c>
      <c r="G50" s="322">
        <f t="shared" si="4"/>
        <v>0</v>
      </c>
      <c r="H50" s="322">
        <f t="shared" si="4"/>
        <v>0</v>
      </c>
      <c r="I50" s="322">
        <f t="shared" si="4"/>
        <v>0</v>
      </c>
      <c r="J50" s="157">
        <f t="shared" si="1"/>
        <v>0</v>
      </c>
    </row>
    <row r="51" spans="1:10" s="2" customFormat="1" ht="12.75" thickTop="1" thickBot="1" x14ac:dyDescent="0.25">
      <c r="A51" s="180" t="s">
        <v>1264</v>
      </c>
      <c r="B51" s="182">
        <v>2610</v>
      </c>
      <c r="C51" s="182">
        <v>290</v>
      </c>
      <c r="D51" s="323">
        <v>0</v>
      </c>
      <c r="E51" s="324">
        <v>0</v>
      </c>
      <c r="F51" s="323">
        <v>0</v>
      </c>
      <c r="G51" s="323">
        <v>0</v>
      </c>
      <c r="H51" s="323">
        <v>0</v>
      </c>
      <c r="I51" s="323">
        <v>0</v>
      </c>
      <c r="J51" s="183">
        <f t="shared" si="1"/>
        <v>0</v>
      </c>
    </row>
    <row r="52" spans="1:10" s="2" customFormat="1" ht="12.75" thickTop="1" thickBot="1" x14ac:dyDescent="0.25">
      <c r="A52" s="180" t="s">
        <v>1265</v>
      </c>
      <c r="B52" s="182">
        <v>2620</v>
      </c>
      <c r="C52" s="182">
        <v>300</v>
      </c>
      <c r="D52" s="323">
        <v>0</v>
      </c>
      <c r="E52" s="324">
        <v>0</v>
      </c>
      <c r="F52" s="323">
        <v>0</v>
      </c>
      <c r="G52" s="323">
        <v>0</v>
      </c>
      <c r="H52" s="323">
        <v>0</v>
      </c>
      <c r="I52" s="323">
        <v>0</v>
      </c>
      <c r="J52" s="183">
        <f t="shared" si="1"/>
        <v>0</v>
      </c>
    </row>
    <row r="53" spans="1:10" s="2" customFormat="1" ht="12.75" thickTop="1" thickBot="1" x14ac:dyDescent="0.25">
      <c r="A53" s="309" t="s">
        <v>2281</v>
      </c>
      <c r="B53" s="182">
        <v>2630</v>
      </c>
      <c r="C53" s="182">
        <v>310</v>
      </c>
      <c r="D53" s="323">
        <v>0</v>
      </c>
      <c r="E53" s="324">
        <v>0</v>
      </c>
      <c r="F53" s="323">
        <v>0</v>
      </c>
      <c r="G53" s="323">
        <v>0</v>
      </c>
      <c r="H53" s="323">
        <v>0</v>
      </c>
      <c r="I53" s="323">
        <v>0</v>
      </c>
      <c r="J53" s="183">
        <f t="shared" si="1"/>
        <v>0</v>
      </c>
    </row>
    <row r="54" spans="1:10" s="2" customFormat="1" ht="12.75" thickTop="1" thickBot="1" x14ac:dyDescent="0.25">
      <c r="A54" s="311" t="s">
        <v>2282</v>
      </c>
      <c r="B54" s="181">
        <v>2700</v>
      </c>
      <c r="C54" s="181">
        <v>320</v>
      </c>
      <c r="D54" s="325">
        <f t="shared" ref="D54:I54" si="5">SUM(D55:D57)</f>
        <v>0</v>
      </c>
      <c r="E54" s="326">
        <v>0</v>
      </c>
      <c r="F54" s="325">
        <f t="shared" si="5"/>
        <v>0</v>
      </c>
      <c r="G54" s="325">
        <f t="shared" si="5"/>
        <v>0</v>
      </c>
      <c r="H54" s="325">
        <f t="shared" si="5"/>
        <v>0</v>
      </c>
      <c r="I54" s="325">
        <f t="shared" si="5"/>
        <v>0</v>
      </c>
      <c r="J54" s="157">
        <f t="shared" si="1"/>
        <v>0</v>
      </c>
    </row>
    <row r="55" spans="1:10" s="2" customFormat="1" ht="12.75" customHeight="1" thickTop="1" thickBot="1" x14ac:dyDescent="0.25">
      <c r="A55" s="180" t="s">
        <v>2283</v>
      </c>
      <c r="B55" s="182">
        <v>2710</v>
      </c>
      <c r="C55" s="182">
        <v>330</v>
      </c>
      <c r="D55" s="323">
        <v>0</v>
      </c>
      <c r="E55" s="324">
        <v>0</v>
      </c>
      <c r="F55" s="323">
        <v>0</v>
      </c>
      <c r="G55" s="323">
        <v>0</v>
      </c>
      <c r="H55" s="323">
        <v>0</v>
      </c>
      <c r="I55" s="323">
        <v>0</v>
      </c>
      <c r="J55" s="183">
        <f t="shared" si="1"/>
        <v>0</v>
      </c>
    </row>
    <row r="56" spans="1:10" s="2" customFormat="1" ht="12.75" thickTop="1" thickBot="1" x14ac:dyDescent="0.25">
      <c r="A56" s="180" t="s">
        <v>2284</v>
      </c>
      <c r="B56" s="182">
        <v>2720</v>
      </c>
      <c r="C56" s="182">
        <v>340</v>
      </c>
      <c r="D56" s="323">
        <v>0</v>
      </c>
      <c r="E56" s="324">
        <v>0</v>
      </c>
      <c r="F56" s="323">
        <v>0</v>
      </c>
      <c r="G56" s="323">
        <v>0</v>
      </c>
      <c r="H56" s="323">
        <v>0</v>
      </c>
      <c r="I56" s="323">
        <v>0</v>
      </c>
      <c r="J56" s="183">
        <f t="shared" si="1"/>
        <v>0</v>
      </c>
    </row>
    <row r="57" spans="1:10" s="2" customFormat="1" ht="12.75" thickTop="1" thickBot="1" x14ac:dyDescent="0.25">
      <c r="A57" s="180" t="s">
        <v>2285</v>
      </c>
      <c r="B57" s="182">
        <v>2730</v>
      </c>
      <c r="C57" s="182">
        <v>350</v>
      </c>
      <c r="D57" s="323">
        <v>0</v>
      </c>
      <c r="E57" s="324">
        <v>0</v>
      </c>
      <c r="F57" s="323">
        <v>0</v>
      </c>
      <c r="G57" s="323">
        <v>0</v>
      </c>
      <c r="H57" s="323">
        <v>0</v>
      </c>
      <c r="I57" s="323">
        <v>0</v>
      </c>
      <c r="J57" s="183">
        <f t="shared" si="1"/>
        <v>0</v>
      </c>
    </row>
    <row r="58" spans="1:10" s="2" customFormat="1" ht="12.75" thickTop="1" thickBot="1" x14ac:dyDescent="0.25">
      <c r="A58" s="311" t="s">
        <v>2286</v>
      </c>
      <c r="B58" s="181">
        <v>2800</v>
      </c>
      <c r="C58" s="181">
        <v>360</v>
      </c>
      <c r="D58" s="326">
        <v>0</v>
      </c>
      <c r="E58" s="325">
        <v>0</v>
      </c>
      <c r="F58" s="326">
        <v>0</v>
      </c>
      <c r="G58" s="326">
        <v>0</v>
      </c>
      <c r="H58" s="326">
        <v>0</v>
      </c>
      <c r="I58" s="326">
        <v>0</v>
      </c>
      <c r="J58" s="157">
        <f t="shared" si="1"/>
        <v>0</v>
      </c>
    </row>
    <row r="59" spans="1:10" s="2" customFormat="1" ht="12.75" thickTop="1" thickBot="1" x14ac:dyDescent="0.25">
      <c r="A59" s="181" t="s">
        <v>2287</v>
      </c>
      <c r="B59" s="181">
        <v>3000</v>
      </c>
      <c r="C59" s="181">
        <v>370</v>
      </c>
      <c r="D59" s="325">
        <f t="shared" ref="D59:I59" si="6">D60+D74</f>
        <v>0</v>
      </c>
      <c r="E59" s="325">
        <f t="shared" si="6"/>
        <v>0</v>
      </c>
      <c r="F59" s="325">
        <f t="shared" si="6"/>
        <v>0</v>
      </c>
      <c r="G59" s="325">
        <f t="shared" si="6"/>
        <v>0</v>
      </c>
      <c r="H59" s="325">
        <f t="shared" si="6"/>
        <v>0</v>
      </c>
      <c r="I59" s="325">
        <f t="shared" si="6"/>
        <v>0</v>
      </c>
      <c r="J59" s="157">
        <f t="shared" si="1"/>
        <v>0</v>
      </c>
    </row>
    <row r="60" spans="1:10" s="2" customFormat="1" ht="12.75" thickTop="1" thickBot="1" x14ac:dyDescent="0.25">
      <c r="A60" s="178" t="s">
        <v>1241</v>
      </c>
      <c r="B60" s="181">
        <v>3100</v>
      </c>
      <c r="C60" s="181">
        <v>380</v>
      </c>
      <c r="D60" s="325">
        <f t="shared" ref="D60:I60" si="7">D61+D62+D65+D68+D72+D73</f>
        <v>0</v>
      </c>
      <c r="E60" s="325">
        <f t="shared" si="7"/>
        <v>0</v>
      </c>
      <c r="F60" s="325">
        <f t="shared" si="7"/>
        <v>0</v>
      </c>
      <c r="G60" s="325">
        <f t="shared" si="7"/>
        <v>0</v>
      </c>
      <c r="H60" s="325">
        <f t="shared" si="7"/>
        <v>0</v>
      </c>
      <c r="I60" s="325">
        <f t="shared" si="7"/>
        <v>0</v>
      </c>
      <c r="J60" s="157">
        <f t="shared" si="1"/>
        <v>0</v>
      </c>
    </row>
    <row r="61" spans="1:10" s="2" customFormat="1" ht="12.75" thickTop="1" thickBot="1" x14ac:dyDescent="0.25">
      <c r="A61" s="180" t="s">
        <v>1266</v>
      </c>
      <c r="B61" s="182">
        <v>3110</v>
      </c>
      <c r="C61" s="182">
        <v>390</v>
      </c>
      <c r="D61" s="323">
        <v>0</v>
      </c>
      <c r="E61" s="324">
        <v>0</v>
      </c>
      <c r="F61" s="323">
        <v>0</v>
      </c>
      <c r="G61" s="323">
        <v>0</v>
      </c>
      <c r="H61" s="323">
        <v>0</v>
      </c>
      <c r="I61" s="323">
        <v>0</v>
      </c>
      <c r="J61" s="183">
        <f t="shared" si="1"/>
        <v>0</v>
      </c>
    </row>
    <row r="62" spans="1:10" s="2" customFormat="1" ht="12.75" thickTop="1" thickBot="1" x14ac:dyDescent="0.25">
      <c r="A62" s="309" t="s">
        <v>1267</v>
      </c>
      <c r="B62" s="182">
        <v>3120</v>
      </c>
      <c r="C62" s="182">
        <v>400</v>
      </c>
      <c r="D62" s="327">
        <f t="shared" ref="D62:I62" si="8">SUM(D63:D64)</f>
        <v>0</v>
      </c>
      <c r="E62" s="327">
        <f t="shared" si="8"/>
        <v>0</v>
      </c>
      <c r="F62" s="327">
        <f t="shared" si="8"/>
        <v>0</v>
      </c>
      <c r="G62" s="327">
        <f t="shared" si="8"/>
        <v>0</v>
      </c>
      <c r="H62" s="327">
        <f t="shared" si="8"/>
        <v>0</v>
      </c>
      <c r="I62" s="327">
        <f t="shared" si="8"/>
        <v>0</v>
      </c>
      <c r="J62" s="183">
        <f t="shared" si="1"/>
        <v>0</v>
      </c>
    </row>
    <row r="63" spans="1:10" s="2" customFormat="1" ht="12.75" thickTop="1" thickBot="1" x14ac:dyDescent="0.25">
      <c r="A63" s="312" t="s">
        <v>2288</v>
      </c>
      <c r="B63" s="177">
        <v>3121</v>
      </c>
      <c r="C63" s="177">
        <v>410</v>
      </c>
      <c r="D63" s="315">
        <v>0</v>
      </c>
      <c r="E63" s="328">
        <v>0</v>
      </c>
      <c r="F63" s="315">
        <v>0</v>
      </c>
      <c r="G63" s="315">
        <v>0</v>
      </c>
      <c r="H63" s="315">
        <v>0</v>
      </c>
      <c r="I63" s="315">
        <v>0</v>
      </c>
      <c r="J63" s="317">
        <f t="shared" si="1"/>
        <v>0</v>
      </c>
    </row>
    <row r="64" spans="1:10" s="2" customFormat="1" ht="12.75" thickTop="1" thickBot="1" x14ac:dyDescent="0.25">
      <c r="A64" s="312" t="s">
        <v>2289</v>
      </c>
      <c r="B64" s="177">
        <v>3122</v>
      </c>
      <c r="C64" s="177">
        <v>420</v>
      </c>
      <c r="D64" s="315">
        <v>0</v>
      </c>
      <c r="E64" s="328">
        <v>0</v>
      </c>
      <c r="F64" s="315">
        <v>0</v>
      </c>
      <c r="G64" s="315">
        <v>0</v>
      </c>
      <c r="H64" s="315">
        <v>0</v>
      </c>
      <c r="I64" s="315">
        <v>0</v>
      </c>
      <c r="J64" s="317">
        <f t="shared" si="1"/>
        <v>0</v>
      </c>
    </row>
    <row r="65" spans="1:10" s="2" customFormat="1" ht="12.75" thickTop="1" thickBot="1" x14ac:dyDescent="0.25">
      <c r="A65" s="179" t="s">
        <v>1268</v>
      </c>
      <c r="B65" s="182">
        <v>3130</v>
      </c>
      <c r="C65" s="182">
        <v>430</v>
      </c>
      <c r="D65" s="324">
        <f t="shared" ref="D65:I65" si="9">SUM(D66:D67)</f>
        <v>0</v>
      </c>
      <c r="E65" s="324">
        <f t="shared" si="9"/>
        <v>0</v>
      </c>
      <c r="F65" s="324">
        <f t="shared" si="9"/>
        <v>0</v>
      </c>
      <c r="G65" s="324">
        <f t="shared" si="9"/>
        <v>0</v>
      </c>
      <c r="H65" s="324">
        <f t="shared" si="9"/>
        <v>0</v>
      </c>
      <c r="I65" s="324">
        <f t="shared" si="9"/>
        <v>0</v>
      </c>
      <c r="J65" s="329">
        <f t="shared" si="1"/>
        <v>0</v>
      </c>
    </row>
    <row r="66" spans="1:10" s="2" customFormat="1" ht="12.75" thickTop="1" thickBot="1" x14ac:dyDescent="0.25">
      <c r="A66" s="312" t="s">
        <v>2290</v>
      </c>
      <c r="B66" s="177">
        <v>3131</v>
      </c>
      <c r="C66" s="177">
        <v>440</v>
      </c>
      <c r="D66" s="315">
        <v>0</v>
      </c>
      <c r="E66" s="328">
        <v>0</v>
      </c>
      <c r="F66" s="315">
        <v>0</v>
      </c>
      <c r="G66" s="315">
        <v>0</v>
      </c>
      <c r="H66" s="315">
        <v>0</v>
      </c>
      <c r="I66" s="315">
        <v>0</v>
      </c>
      <c r="J66" s="317">
        <f t="shared" si="1"/>
        <v>0</v>
      </c>
    </row>
    <row r="67" spans="1:10" s="2" customFormat="1" ht="12.75" thickTop="1" thickBot="1" x14ac:dyDescent="0.25">
      <c r="A67" s="312" t="s">
        <v>1242</v>
      </c>
      <c r="B67" s="177">
        <v>3132</v>
      </c>
      <c r="C67" s="177">
        <v>450</v>
      </c>
      <c r="D67" s="315">
        <v>0</v>
      </c>
      <c r="E67" s="328">
        <v>0</v>
      </c>
      <c r="F67" s="315">
        <v>0</v>
      </c>
      <c r="G67" s="315">
        <v>0</v>
      </c>
      <c r="H67" s="315">
        <v>0</v>
      </c>
      <c r="I67" s="315">
        <v>0</v>
      </c>
      <c r="J67" s="317">
        <f t="shared" si="1"/>
        <v>0</v>
      </c>
    </row>
    <row r="68" spans="1:10" s="2" customFormat="1" ht="12.75" thickTop="1" thickBot="1" x14ac:dyDescent="0.25">
      <c r="A68" s="179" t="s">
        <v>1243</v>
      </c>
      <c r="B68" s="182">
        <v>3140</v>
      </c>
      <c r="C68" s="182">
        <v>460</v>
      </c>
      <c r="D68" s="324">
        <f t="shared" ref="D68:I68" si="10">SUM(D69:D71)</f>
        <v>0</v>
      </c>
      <c r="E68" s="324">
        <f t="shared" si="10"/>
        <v>0</v>
      </c>
      <c r="F68" s="324">
        <f t="shared" si="10"/>
        <v>0</v>
      </c>
      <c r="G68" s="324">
        <f t="shared" si="10"/>
        <v>0</v>
      </c>
      <c r="H68" s="324">
        <f t="shared" si="10"/>
        <v>0</v>
      </c>
      <c r="I68" s="324">
        <f t="shared" si="10"/>
        <v>0</v>
      </c>
      <c r="J68" s="329">
        <f t="shared" si="1"/>
        <v>0</v>
      </c>
    </row>
    <row r="69" spans="1:10" s="2" customFormat="1" ht="13.5" thickTop="1" thickBot="1" x14ac:dyDescent="0.25">
      <c r="A69" s="313" t="s">
        <v>2291</v>
      </c>
      <c r="B69" s="177">
        <v>3141</v>
      </c>
      <c r="C69" s="177">
        <v>470</v>
      </c>
      <c r="D69" s="315">
        <v>0</v>
      </c>
      <c r="E69" s="328">
        <v>0</v>
      </c>
      <c r="F69" s="315">
        <v>0</v>
      </c>
      <c r="G69" s="315">
        <v>0</v>
      </c>
      <c r="H69" s="315">
        <v>0</v>
      </c>
      <c r="I69" s="315">
        <v>0</v>
      </c>
      <c r="J69" s="317">
        <f t="shared" si="1"/>
        <v>0</v>
      </c>
    </row>
    <row r="70" spans="1:10" s="2" customFormat="1" ht="13.5" thickTop="1" thickBot="1" x14ac:dyDescent="0.25">
      <c r="A70" s="313" t="s">
        <v>2292</v>
      </c>
      <c r="B70" s="177">
        <v>3142</v>
      </c>
      <c r="C70" s="177">
        <v>480</v>
      </c>
      <c r="D70" s="315">
        <v>0</v>
      </c>
      <c r="E70" s="328">
        <v>0</v>
      </c>
      <c r="F70" s="315">
        <v>0</v>
      </c>
      <c r="G70" s="315">
        <v>0</v>
      </c>
      <c r="H70" s="315">
        <v>0</v>
      </c>
      <c r="I70" s="315">
        <v>0</v>
      </c>
      <c r="J70" s="317">
        <f t="shared" si="1"/>
        <v>0</v>
      </c>
    </row>
    <row r="71" spans="1:10" s="2" customFormat="1" ht="13.5" thickTop="1" thickBot="1" x14ac:dyDescent="0.25">
      <c r="A71" s="313" t="s">
        <v>2293</v>
      </c>
      <c r="B71" s="177">
        <v>3143</v>
      </c>
      <c r="C71" s="177">
        <v>490</v>
      </c>
      <c r="D71" s="315">
        <v>0</v>
      </c>
      <c r="E71" s="328">
        <v>0</v>
      </c>
      <c r="F71" s="315">
        <v>0</v>
      </c>
      <c r="G71" s="315">
        <v>0</v>
      </c>
      <c r="H71" s="315">
        <v>0</v>
      </c>
      <c r="I71" s="315">
        <v>0</v>
      </c>
      <c r="J71" s="317">
        <f t="shared" si="1"/>
        <v>0</v>
      </c>
    </row>
    <row r="72" spans="1:10" s="2" customFormat="1" ht="12.75" thickTop="1" thickBot="1" x14ac:dyDescent="0.25">
      <c r="A72" s="179" t="s">
        <v>1269</v>
      </c>
      <c r="B72" s="182">
        <v>3150</v>
      </c>
      <c r="C72" s="182">
        <v>500</v>
      </c>
      <c r="D72" s="323">
        <v>0</v>
      </c>
      <c r="E72" s="324">
        <v>0</v>
      </c>
      <c r="F72" s="323">
        <v>0</v>
      </c>
      <c r="G72" s="323">
        <v>0</v>
      </c>
      <c r="H72" s="323">
        <v>0</v>
      </c>
      <c r="I72" s="323">
        <v>0</v>
      </c>
      <c r="J72" s="329">
        <f t="shared" si="1"/>
        <v>0</v>
      </c>
    </row>
    <row r="73" spans="1:10" s="2" customFormat="1" ht="12.75" thickTop="1" thickBot="1" x14ac:dyDescent="0.25">
      <c r="A73" s="179" t="s">
        <v>2294</v>
      </c>
      <c r="B73" s="182">
        <v>3160</v>
      </c>
      <c r="C73" s="182">
        <v>510</v>
      </c>
      <c r="D73" s="323">
        <v>0</v>
      </c>
      <c r="E73" s="324">
        <v>0</v>
      </c>
      <c r="F73" s="323">
        <v>0</v>
      </c>
      <c r="G73" s="323">
        <v>0</v>
      </c>
      <c r="H73" s="323">
        <v>0</v>
      </c>
      <c r="I73" s="323">
        <v>0</v>
      </c>
      <c r="J73" s="329">
        <f t="shared" si="1"/>
        <v>0</v>
      </c>
    </row>
    <row r="74" spans="1:10" s="2" customFormat="1" ht="12.75" thickTop="1" thickBot="1" x14ac:dyDescent="0.25">
      <c r="A74" s="178" t="s">
        <v>1270</v>
      </c>
      <c r="B74" s="181">
        <v>3200</v>
      </c>
      <c r="C74" s="181">
        <v>520</v>
      </c>
      <c r="D74" s="325">
        <f t="shared" ref="D74:I74" si="11">SUM(D75:D78)</f>
        <v>0</v>
      </c>
      <c r="E74" s="325">
        <f t="shared" si="11"/>
        <v>0</v>
      </c>
      <c r="F74" s="325">
        <f t="shared" si="11"/>
        <v>0</v>
      </c>
      <c r="G74" s="325">
        <f t="shared" si="11"/>
        <v>0</v>
      </c>
      <c r="H74" s="325">
        <f t="shared" si="11"/>
        <v>0</v>
      </c>
      <c r="I74" s="325">
        <f t="shared" si="11"/>
        <v>0</v>
      </c>
      <c r="J74" s="157">
        <f t="shared" si="1"/>
        <v>0</v>
      </c>
    </row>
    <row r="75" spans="1:10" s="2" customFormat="1" ht="12.75" thickTop="1" thickBot="1" x14ac:dyDescent="0.25">
      <c r="A75" s="180" t="s">
        <v>1165</v>
      </c>
      <c r="B75" s="182">
        <v>3210</v>
      </c>
      <c r="C75" s="182">
        <v>530</v>
      </c>
      <c r="D75" s="330">
        <v>0</v>
      </c>
      <c r="E75" s="331">
        <v>0</v>
      </c>
      <c r="F75" s="330">
        <v>0</v>
      </c>
      <c r="G75" s="330">
        <v>0</v>
      </c>
      <c r="H75" s="330">
        <v>0</v>
      </c>
      <c r="I75" s="330">
        <v>0</v>
      </c>
      <c r="J75" s="329">
        <f t="shared" si="1"/>
        <v>0</v>
      </c>
    </row>
    <row r="76" spans="1:10" s="2" customFormat="1" ht="12.75" thickTop="1" thickBot="1" x14ac:dyDescent="0.25">
      <c r="A76" s="180" t="s">
        <v>1271</v>
      </c>
      <c r="B76" s="182">
        <v>3220</v>
      </c>
      <c r="C76" s="182">
        <v>540</v>
      </c>
      <c r="D76" s="330">
        <v>0</v>
      </c>
      <c r="E76" s="331">
        <v>0</v>
      </c>
      <c r="F76" s="330">
        <v>0</v>
      </c>
      <c r="G76" s="330">
        <v>0</v>
      </c>
      <c r="H76" s="330">
        <v>0</v>
      </c>
      <c r="I76" s="330">
        <v>0</v>
      </c>
      <c r="J76" s="329">
        <f t="shared" si="1"/>
        <v>0</v>
      </c>
    </row>
    <row r="77" spans="1:10" s="2" customFormat="1" ht="12.75" thickTop="1" thickBot="1" x14ac:dyDescent="0.25">
      <c r="A77" s="179" t="s">
        <v>2295</v>
      </c>
      <c r="B77" s="182">
        <v>3230</v>
      </c>
      <c r="C77" s="182">
        <v>550</v>
      </c>
      <c r="D77" s="330">
        <v>0</v>
      </c>
      <c r="E77" s="331">
        <v>0</v>
      </c>
      <c r="F77" s="330">
        <v>0</v>
      </c>
      <c r="G77" s="330">
        <v>0</v>
      </c>
      <c r="H77" s="330">
        <v>0</v>
      </c>
      <c r="I77" s="330">
        <v>0</v>
      </c>
      <c r="J77" s="329">
        <f t="shared" si="1"/>
        <v>0</v>
      </c>
    </row>
    <row r="78" spans="1:10" s="2" customFormat="1" ht="12.75" thickTop="1" thickBot="1" x14ac:dyDescent="0.25">
      <c r="A78" s="180" t="s">
        <v>1272</v>
      </c>
      <c r="B78" s="182">
        <v>3240</v>
      </c>
      <c r="C78" s="182">
        <v>560</v>
      </c>
      <c r="D78" s="323">
        <v>0</v>
      </c>
      <c r="E78" s="324">
        <v>0</v>
      </c>
      <c r="F78" s="323">
        <v>0</v>
      </c>
      <c r="G78" s="323">
        <v>0</v>
      </c>
      <c r="H78" s="323">
        <v>0</v>
      </c>
      <c r="I78" s="323">
        <v>0</v>
      </c>
      <c r="J78" s="329">
        <f t="shared" si="1"/>
        <v>0</v>
      </c>
    </row>
    <row r="79" spans="1:10" s="2" customFormat="1" ht="12.75" thickTop="1" thickBot="1" x14ac:dyDescent="0.25">
      <c r="A79" s="181" t="s">
        <v>1230</v>
      </c>
      <c r="B79" s="181">
        <v>4100</v>
      </c>
      <c r="C79" s="181">
        <v>570</v>
      </c>
      <c r="D79" s="331">
        <f t="shared" ref="D79:I79" si="12">SUM(D80)</f>
        <v>0</v>
      </c>
      <c r="E79" s="331">
        <f t="shared" si="12"/>
        <v>0</v>
      </c>
      <c r="F79" s="331">
        <f t="shared" si="12"/>
        <v>0</v>
      </c>
      <c r="G79" s="331">
        <f t="shared" si="12"/>
        <v>0</v>
      </c>
      <c r="H79" s="331">
        <f t="shared" si="12"/>
        <v>0</v>
      </c>
      <c r="I79" s="331">
        <f t="shared" si="12"/>
        <v>0</v>
      </c>
      <c r="J79" s="157">
        <f t="shared" si="1"/>
        <v>0</v>
      </c>
    </row>
    <row r="80" spans="1:10" s="2" customFormat="1" ht="12.75" thickTop="1" thickBot="1" x14ac:dyDescent="0.25">
      <c r="A80" s="179" t="s">
        <v>1275</v>
      </c>
      <c r="B80" s="182">
        <v>4110</v>
      </c>
      <c r="C80" s="182">
        <v>580</v>
      </c>
      <c r="D80" s="324">
        <f t="shared" ref="D80:I80" si="13">SUM(D81:D83)</f>
        <v>0</v>
      </c>
      <c r="E80" s="324">
        <f t="shared" si="13"/>
        <v>0</v>
      </c>
      <c r="F80" s="324">
        <f t="shared" si="13"/>
        <v>0</v>
      </c>
      <c r="G80" s="324">
        <f t="shared" si="13"/>
        <v>0</v>
      </c>
      <c r="H80" s="324">
        <f t="shared" si="13"/>
        <v>0</v>
      </c>
      <c r="I80" s="324">
        <f t="shared" si="13"/>
        <v>0</v>
      </c>
      <c r="J80" s="329">
        <f t="shared" si="1"/>
        <v>0</v>
      </c>
    </row>
    <row r="81" spans="1:10" s="2" customFormat="1" ht="12.75" thickTop="1" thickBot="1" x14ac:dyDescent="0.25">
      <c r="A81" s="312" t="s">
        <v>1047</v>
      </c>
      <c r="B81" s="177">
        <v>4111</v>
      </c>
      <c r="C81" s="177">
        <v>590</v>
      </c>
      <c r="D81" s="323">
        <v>0</v>
      </c>
      <c r="E81" s="324">
        <v>0</v>
      </c>
      <c r="F81" s="323">
        <v>0</v>
      </c>
      <c r="G81" s="323">
        <v>0</v>
      </c>
      <c r="H81" s="323">
        <v>0</v>
      </c>
      <c r="I81" s="323">
        <v>0</v>
      </c>
      <c r="J81" s="317">
        <f t="shared" si="1"/>
        <v>0</v>
      </c>
    </row>
    <row r="82" spans="1:10" s="2" customFormat="1" ht="12.75" customHeight="1" thickTop="1" thickBot="1" x14ac:dyDescent="0.25">
      <c r="A82" s="312" t="s">
        <v>1048</v>
      </c>
      <c r="B82" s="177">
        <v>4112</v>
      </c>
      <c r="C82" s="177">
        <v>600</v>
      </c>
      <c r="D82" s="323">
        <v>0</v>
      </c>
      <c r="E82" s="324">
        <v>0</v>
      </c>
      <c r="F82" s="323">
        <v>0</v>
      </c>
      <c r="G82" s="323">
        <v>0</v>
      </c>
      <c r="H82" s="323">
        <v>0</v>
      </c>
      <c r="I82" s="323">
        <v>0</v>
      </c>
      <c r="J82" s="317">
        <f t="shared" si="1"/>
        <v>0</v>
      </c>
    </row>
    <row r="83" spans="1:10" s="2" customFormat="1" ht="14.25" thickTop="1" thickBot="1" x14ac:dyDescent="0.25">
      <c r="A83" s="314" t="s">
        <v>1231</v>
      </c>
      <c r="B83" s="177">
        <v>4113</v>
      </c>
      <c r="C83" s="177">
        <v>610</v>
      </c>
      <c r="D83" s="315">
        <v>0</v>
      </c>
      <c r="E83" s="328">
        <v>0</v>
      </c>
      <c r="F83" s="315">
        <v>0</v>
      </c>
      <c r="G83" s="315">
        <v>0</v>
      </c>
      <c r="H83" s="315">
        <v>0</v>
      </c>
      <c r="I83" s="315">
        <v>0</v>
      </c>
      <c r="J83" s="317">
        <f t="shared" si="1"/>
        <v>0</v>
      </c>
    </row>
    <row r="84" spans="1:10" s="2" customFormat="1" ht="12.75" thickTop="1" thickBot="1" x14ac:dyDescent="0.25">
      <c r="A84" s="181" t="s">
        <v>1239</v>
      </c>
      <c r="B84" s="181">
        <v>4200</v>
      </c>
      <c r="C84" s="181">
        <v>620</v>
      </c>
      <c r="D84" s="325">
        <f t="shared" ref="D84:I84" si="14">D85</f>
        <v>0</v>
      </c>
      <c r="E84" s="325">
        <f t="shared" si="14"/>
        <v>0</v>
      </c>
      <c r="F84" s="325">
        <f t="shared" si="14"/>
        <v>0</v>
      </c>
      <c r="G84" s="325">
        <f t="shared" si="14"/>
        <v>0</v>
      </c>
      <c r="H84" s="325">
        <f t="shared" si="14"/>
        <v>0</v>
      </c>
      <c r="I84" s="325">
        <f t="shared" si="14"/>
        <v>0</v>
      </c>
      <c r="J84" s="157">
        <f t="shared" si="1"/>
        <v>0</v>
      </c>
    </row>
    <row r="85" spans="1:10" s="2" customFormat="1" ht="12.75" thickTop="1" thickBot="1" x14ac:dyDescent="0.25">
      <c r="A85" s="179" t="s">
        <v>1049</v>
      </c>
      <c r="B85" s="182">
        <v>4210</v>
      </c>
      <c r="C85" s="182">
        <v>630</v>
      </c>
      <c r="D85" s="323">
        <v>0</v>
      </c>
      <c r="E85" s="324">
        <v>0</v>
      </c>
      <c r="F85" s="323">
        <v>0</v>
      </c>
      <c r="G85" s="323">
        <v>0</v>
      </c>
      <c r="H85" s="323">
        <v>0</v>
      </c>
      <c r="I85" s="323">
        <v>0</v>
      </c>
      <c r="J85" s="329">
        <f t="shared" si="1"/>
        <v>0</v>
      </c>
    </row>
    <row r="86" spans="1:10" s="2" customFormat="1" ht="12.75" thickTop="1" thickBot="1" x14ac:dyDescent="0.25">
      <c r="A86" s="312" t="s">
        <v>1050</v>
      </c>
      <c r="B86" s="177">
        <v>5000</v>
      </c>
      <c r="C86" s="177">
        <v>640</v>
      </c>
      <c r="D86" s="315" t="s">
        <v>1236</v>
      </c>
      <c r="E86" s="315">
        <v>40624</v>
      </c>
      <c r="F86" s="316" t="s">
        <v>1236</v>
      </c>
      <c r="G86" s="316" t="s">
        <v>1236</v>
      </c>
      <c r="H86" s="316" t="s">
        <v>1236</v>
      </c>
      <c r="I86" s="316" t="s">
        <v>1236</v>
      </c>
      <c r="J86" s="317" t="s">
        <v>1236</v>
      </c>
    </row>
    <row r="87" spans="1:10" s="2" customFormat="1" ht="12.75" thickTop="1" thickBot="1" x14ac:dyDescent="0.25">
      <c r="A87" s="312" t="s">
        <v>1274</v>
      </c>
      <c r="B87" s="177">
        <v>9000</v>
      </c>
      <c r="C87" s="177">
        <v>650</v>
      </c>
      <c r="D87" s="315">
        <v>0</v>
      </c>
      <c r="E87" s="328">
        <v>0</v>
      </c>
      <c r="F87" s="315">
        <v>0</v>
      </c>
      <c r="G87" s="315">
        <v>0</v>
      </c>
      <c r="H87" s="315">
        <v>0</v>
      </c>
      <c r="I87" s="315">
        <v>0</v>
      </c>
      <c r="J87" s="317">
        <f t="shared" si="1"/>
        <v>0</v>
      </c>
    </row>
    <row r="88" spans="1:10" s="2" customFormat="1" ht="12" hidden="1" thickTop="1" x14ac:dyDescent="0.2">
      <c r="A88" s="189"/>
      <c r="B88" s="190"/>
      <c r="C88" s="190">
        <v>650</v>
      </c>
      <c r="D88" s="161"/>
      <c r="E88" s="191"/>
      <c r="F88" s="161"/>
      <c r="G88" s="161"/>
      <c r="H88" s="161"/>
      <c r="I88" s="161"/>
      <c r="J88" s="192"/>
    </row>
    <row r="89" spans="1:10" s="2" customFormat="1" ht="11.25" hidden="1" x14ac:dyDescent="0.2">
      <c r="A89" s="45"/>
      <c r="B89" s="96"/>
      <c r="C89" s="96"/>
      <c r="D89" s="104"/>
      <c r="E89" s="79"/>
      <c r="F89" s="104"/>
      <c r="G89" s="104"/>
      <c r="H89" s="104"/>
      <c r="I89" s="104"/>
      <c r="J89" s="129"/>
    </row>
    <row r="90" spans="1:10" s="2" customFormat="1" ht="11.25" hidden="1" x14ac:dyDescent="0.2">
      <c r="A90" s="45"/>
      <c r="B90" s="96"/>
      <c r="C90" s="96"/>
      <c r="D90" s="104"/>
      <c r="E90" s="79"/>
      <c r="F90" s="104"/>
      <c r="G90" s="104"/>
      <c r="H90" s="104"/>
      <c r="I90" s="104"/>
      <c r="J90" s="129"/>
    </row>
    <row r="91" spans="1:10" s="2" customFormat="1" ht="12.75" hidden="1" x14ac:dyDescent="0.2">
      <c r="A91" s="55"/>
      <c r="B91" s="96"/>
      <c r="C91" s="96"/>
      <c r="D91" s="104"/>
      <c r="E91" s="106"/>
      <c r="F91" s="104"/>
      <c r="G91" s="104"/>
      <c r="H91" s="104"/>
      <c r="I91" s="104"/>
      <c r="J91" s="129"/>
    </row>
    <row r="92" spans="1:10" s="2" customFormat="1" ht="11.25" hidden="1" x14ac:dyDescent="0.2">
      <c r="A92" s="52"/>
      <c r="B92" s="94"/>
      <c r="C92" s="94"/>
      <c r="D92" s="133"/>
      <c r="E92" s="132"/>
      <c r="F92" s="133"/>
      <c r="G92" s="133"/>
      <c r="H92" s="133"/>
      <c r="I92" s="133"/>
      <c r="J92" s="92"/>
    </row>
    <row r="93" spans="1:10" s="2" customFormat="1" ht="11.25" hidden="1" x14ac:dyDescent="0.2">
      <c r="A93" s="45"/>
      <c r="B93" s="96"/>
      <c r="C93" s="96"/>
      <c r="D93" s="104"/>
      <c r="E93" s="79"/>
      <c r="F93" s="104"/>
      <c r="G93" s="104"/>
      <c r="H93" s="104"/>
      <c r="I93" s="104"/>
      <c r="J93" s="129"/>
    </row>
    <row r="94" spans="1:10" s="2" customFormat="1" ht="11.25" hidden="1" x14ac:dyDescent="0.2">
      <c r="A94" s="45"/>
      <c r="B94" s="96"/>
      <c r="C94" s="96"/>
      <c r="D94" s="104"/>
      <c r="E94" s="79"/>
      <c r="F94" s="104"/>
      <c r="G94" s="104"/>
      <c r="H94" s="104"/>
      <c r="I94" s="104"/>
      <c r="J94" s="129"/>
    </row>
    <row r="95" spans="1:10" s="2" customFormat="1" ht="11.25" hidden="1" x14ac:dyDescent="0.2">
      <c r="A95" s="45"/>
      <c r="B95" s="96"/>
      <c r="C95" s="96"/>
      <c r="D95" s="104"/>
      <c r="E95" s="79"/>
      <c r="F95" s="104"/>
      <c r="G95" s="104"/>
      <c r="H95" s="104"/>
      <c r="I95" s="104"/>
      <c r="J95" s="129"/>
    </row>
    <row r="96" spans="1:10" s="2" customFormat="1" ht="12" hidden="1" x14ac:dyDescent="0.2">
      <c r="A96" s="50"/>
      <c r="B96" s="93"/>
      <c r="C96" s="93"/>
      <c r="D96" s="103"/>
      <c r="E96" s="91"/>
      <c r="F96" s="103"/>
      <c r="G96" s="103"/>
      <c r="H96" s="103"/>
      <c r="I96" s="103"/>
      <c r="J96" s="92"/>
    </row>
    <row r="97" spans="1:10" s="2" customFormat="1" ht="11.25" hidden="1" x14ac:dyDescent="0.2">
      <c r="A97" s="52"/>
      <c r="B97" s="94"/>
      <c r="C97" s="94"/>
      <c r="D97" s="130"/>
      <c r="E97" s="131"/>
      <c r="F97" s="130"/>
      <c r="G97" s="130"/>
      <c r="H97" s="130"/>
      <c r="I97" s="130"/>
      <c r="J97" s="134"/>
    </row>
    <row r="98" spans="1:10" s="2" customFormat="1" ht="11.25" hidden="1" x14ac:dyDescent="0.2">
      <c r="A98" s="52"/>
      <c r="B98" s="94"/>
      <c r="C98" s="94"/>
      <c r="D98" s="130"/>
      <c r="E98" s="131"/>
      <c r="F98" s="130"/>
      <c r="G98" s="130"/>
      <c r="H98" s="130"/>
      <c r="I98" s="130"/>
      <c r="J98" s="134"/>
    </row>
    <row r="99" spans="1:10" s="2" customFormat="1" ht="11.25" hidden="1" x14ac:dyDescent="0.2">
      <c r="A99" s="48"/>
      <c r="B99" s="108"/>
      <c r="C99" s="98"/>
      <c r="D99" s="102"/>
      <c r="E99" s="90"/>
      <c r="F99" s="105"/>
      <c r="G99" s="105"/>
      <c r="H99" s="105"/>
      <c r="I99" s="105"/>
      <c r="J99" s="97"/>
    </row>
    <row r="100" spans="1:10" ht="14.25" customHeight="1" thickTop="1" x14ac:dyDescent="0.25">
      <c r="A100" s="120" t="s">
        <v>2509</v>
      </c>
      <c r="D100" s="22"/>
      <c r="E100" s="22"/>
    </row>
    <row r="101" spans="1:10" s="1" customFormat="1" ht="12.75" customHeight="1" x14ac:dyDescent="0.25">
      <c r="A101" s="9" t="str">
        <f>ЗАПОЛНИТЬ!F30</f>
        <v>Начальник</v>
      </c>
      <c r="C101" s="9"/>
      <c r="D101" s="676"/>
      <c r="E101" s="676"/>
      <c r="F101" s="9"/>
      <c r="G101" s="670" t="str">
        <f>ЗАПОЛНИТЬ!F26</f>
        <v>Л.П.КОЛЄСНІК</v>
      </c>
      <c r="H101" s="670"/>
      <c r="I101" s="670"/>
    </row>
    <row r="102" spans="1:10" s="1" customFormat="1" ht="12.75" customHeight="1" x14ac:dyDescent="0.25">
      <c r="B102" s="9"/>
      <c r="C102" s="9"/>
      <c r="D102" s="671" t="s">
        <v>1273</v>
      </c>
      <c r="E102" s="671"/>
      <c r="F102" s="9"/>
      <c r="G102" s="669" t="s">
        <v>391</v>
      </c>
      <c r="H102" s="669"/>
    </row>
    <row r="103" spans="1:10" s="1" customFormat="1" ht="16.5" customHeight="1" x14ac:dyDescent="0.25">
      <c r="A103" s="9" t="str">
        <f>ЗАПОЛНИТЬ!F31</f>
        <v>Головний бухгалтер</v>
      </c>
      <c r="C103" s="9"/>
      <c r="D103" s="683"/>
      <c r="E103" s="683"/>
      <c r="F103" s="9"/>
      <c r="G103" s="670" t="str">
        <f>ЗАПОЛНИТЬ!F28</f>
        <v>Б.І.НОВІК</v>
      </c>
      <c r="H103" s="670"/>
      <c r="I103" s="670"/>
    </row>
    <row r="104" spans="1:10" s="1" customFormat="1" ht="12" customHeight="1" x14ac:dyDescent="0.25">
      <c r="A104" s="32" t="str">
        <f>ЗАПОЛНИТЬ!C19</f>
        <v>"10" січня 2018 року</v>
      </c>
      <c r="C104" s="9"/>
      <c r="D104" s="671" t="s">
        <v>1273</v>
      </c>
      <c r="E104" s="671"/>
      <c r="G104" s="669" t="s">
        <v>391</v>
      </c>
      <c r="H104" s="669"/>
      <c r="I104" s="163"/>
    </row>
    <row r="105" spans="1:10" s="1" customFormat="1" x14ac:dyDescent="0.25">
      <c r="A105" s="162"/>
    </row>
    <row r="107" spans="1:10" x14ac:dyDescent="0.25">
      <c r="A107" s="207"/>
    </row>
  </sheetData>
  <sheetProtection formatColumns="0" formatRows="0"/>
  <mergeCells count="34">
    <mergeCell ref="B11:G11"/>
    <mergeCell ref="G101:I101"/>
    <mergeCell ref="D102:E102"/>
    <mergeCell ref="G1:J3"/>
    <mergeCell ref="F19:F21"/>
    <mergeCell ref="E19:E21"/>
    <mergeCell ref="E13:J13"/>
    <mergeCell ref="H19:H21"/>
    <mergeCell ref="A4:J4"/>
    <mergeCell ref="A15:C15"/>
    <mergeCell ref="J19:J21"/>
    <mergeCell ref="B9:G9"/>
    <mergeCell ref="B10:G10"/>
    <mergeCell ref="A5:F5"/>
    <mergeCell ref="A6:J6"/>
    <mergeCell ref="A14:C14"/>
    <mergeCell ref="E12:H12"/>
    <mergeCell ref="A12:C12"/>
    <mergeCell ref="A13:C13"/>
    <mergeCell ref="E15:J15"/>
    <mergeCell ref="E14:J14"/>
    <mergeCell ref="D104:E104"/>
    <mergeCell ref="G104:H104"/>
    <mergeCell ref="A18:L18"/>
    <mergeCell ref="C19:C21"/>
    <mergeCell ref="D19:D21"/>
    <mergeCell ref="A19:A21"/>
    <mergeCell ref="B19:B21"/>
    <mergeCell ref="I19:I21"/>
    <mergeCell ref="D103:E103"/>
    <mergeCell ref="G103:I103"/>
    <mergeCell ref="G19:G21"/>
    <mergeCell ref="G102:H102"/>
    <mergeCell ref="D101:E101"/>
  </mergeCells>
  <phoneticPr fontId="0" type="noConversion"/>
  <pageMargins left="0.19685039370078741" right="0.19685039370078741" top="0.59055118110236227" bottom="0.19685039370078741" header="0.39370078740157483" footer="0.19685039370078741"/>
  <pageSetup paperSize="9" scale="89" fitToHeight="2" orientation="landscape" r:id="rId1"/>
  <headerFooter differentOddEven="1">
    <evenHeader>&amp;C2&amp;RПродовження додатка 1</evenHeader>
  </headerFooter>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pageSetUpPr fitToPage="1"/>
  </sheetPr>
  <dimension ref="A1:N107"/>
  <sheetViews>
    <sheetView topLeftCell="A10" zoomScaleNormal="100" workbookViewId="0">
      <selection activeCell="E29" sqref="E29"/>
    </sheetView>
  </sheetViews>
  <sheetFormatPr defaultRowHeight="15" x14ac:dyDescent="0.25"/>
  <cols>
    <col min="1" max="1" width="66" customWidth="1"/>
    <col min="2" max="2" width="5.28515625" customWidth="1"/>
    <col min="3" max="3" width="4.42578125" customWidth="1"/>
    <col min="4" max="4" width="10.5703125" customWidth="1"/>
    <col min="5" max="5" width="11.8554687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1" customFormat="1" ht="15" customHeight="1" x14ac:dyDescent="0.25">
      <c r="G1" s="682" t="s">
        <v>5125</v>
      </c>
      <c r="H1" s="682"/>
      <c r="I1" s="682"/>
      <c r="J1" s="682"/>
      <c r="K1" s="14"/>
    </row>
    <row r="2" spans="1:14" s="1" customFormat="1" ht="36.75" customHeight="1" x14ac:dyDescent="0.25">
      <c r="G2" s="682"/>
      <c r="H2" s="682"/>
      <c r="I2" s="682"/>
      <c r="J2" s="682"/>
      <c r="K2" s="14"/>
    </row>
    <row r="3" spans="1:14" s="1" customFormat="1" ht="0.75" customHeight="1" x14ac:dyDescent="0.25">
      <c r="G3" s="682"/>
      <c r="H3" s="682"/>
      <c r="I3" s="682"/>
      <c r="J3" s="682"/>
      <c r="K3" s="14"/>
    </row>
    <row r="4" spans="1:14" s="1" customFormat="1" x14ac:dyDescent="0.25">
      <c r="A4" s="687" t="s">
        <v>3</v>
      </c>
      <c r="B4" s="687"/>
      <c r="C4" s="687"/>
      <c r="D4" s="687"/>
      <c r="E4" s="687"/>
      <c r="F4" s="687"/>
      <c r="G4" s="687"/>
      <c r="H4" s="687"/>
      <c r="I4" s="687"/>
      <c r="J4" s="687"/>
      <c r="K4" s="13"/>
      <c r="L4" s="13"/>
      <c r="M4" s="13"/>
      <c r="N4" s="13"/>
    </row>
    <row r="5" spans="1:14" s="1" customFormat="1" x14ac:dyDescent="0.25">
      <c r="A5" s="689" t="str">
        <f>IF(ЗАПОЛНИТЬ!$F$7=1,CONCATENATE(шапки!A2),CONCATENATE(шапки!A2,шапки!C2))</f>
        <v>про надходження та використання коштів загального фонду (форма      №2д,</v>
      </c>
      <c r="B5" s="689"/>
      <c r="C5" s="689"/>
      <c r="D5" s="689"/>
      <c r="E5" s="689"/>
      <c r="F5" s="689"/>
      <c r="G5" s="42" t="str">
        <f>IF(ЗАПОЛНИТЬ!$F$7=1,шапки!C2,шапки!D2)</f>
        <v xml:space="preserve">      №2м)</v>
      </c>
      <c r="H5" s="41" t="str">
        <f>IF(ЗАПОЛНИТЬ!$F$7=1,шапки!D2,"")</f>
        <v/>
      </c>
      <c r="I5" s="13"/>
      <c r="J5" s="13"/>
      <c r="K5" s="13"/>
      <c r="L5" s="13"/>
      <c r="M5" s="13"/>
      <c r="N5" s="13"/>
    </row>
    <row r="6" spans="1:14" s="1" customFormat="1" x14ac:dyDescent="0.25">
      <c r="A6" s="684" t="str">
        <f>CONCATENATE("за ",ЗАПОЛНИТЬ!$B$17," ",ЗАПОЛНИТЬ!$C$17)</f>
        <v>за  2017 р.</v>
      </c>
      <c r="B6" s="684"/>
      <c r="C6" s="684"/>
      <c r="D6" s="684"/>
      <c r="E6" s="684"/>
      <c r="F6" s="684"/>
      <c r="G6" s="684"/>
      <c r="H6" s="684"/>
      <c r="I6" s="684"/>
      <c r="J6" s="684"/>
    </row>
    <row r="7" spans="1:14" s="2" customFormat="1" ht="9" customHeight="1" x14ac:dyDescent="0.2">
      <c r="J7" s="116" t="s">
        <v>4</v>
      </c>
    </row>
    <row r="8" spans="1:14" s="2" customFormat="1" ht="6.75" hidden="1" customHeight="1" x14ac:dyDescent="0.2">
      <c r="J8" s="82"/>
    </row>
    <row r="9" spans="1:14" s="2" customFormat="1" ht="12" x14ac:dyDescent="0.2">
      <c r="A9" s="29" t="s">
        <v>5</v>
      </c>
      <c r="B9" s="685" t="str">
        <f>ЗАПОЛНИТЬ!B3</f>
        <v>Відділ освіти виконавчого комітету Апостолівської міської ради</v>
      </c>
      <c r="C9" s="685"/>
      <c r="D9" s="685"/>
      <c r="E9" s="685"/>
      <c r="F9" s="685"/>
      <c r="G9" s="685"/>
      <c r="H9" s="31" t="s">
        <v>6</v>
      </c>
      <c r="J9" s="30" t="str">
        <f>ЗАПОЛНИТЬ!B13</f>
        <v>40220031</v>
      </c>
      <c r="K9" s="15"/>
      <c r="L9" s="4"/>
    </row>
    <row r="10" spans="1:14" s="2" customFormat="1" ht="11.25" customHeight="1" x14ac:dyDescent="0.2">
      <c r="A10" s="5" t="s">
        <v>1246</v>
      </c>
      <c r="B10" s="686" t="str">
        <f>ЗАПОЛНИТЬ!B5</f>
        <v>м.Апостолове</v>
      </c>
      <c r="C10" s="686"/>
      <c r="D10" s="686"/>
      <c r="E10" s="686"/>
      <c r="F10" s="686"/>
      <c r="G10" s="686"/>
      <c r="H10" s="2" t="s">
        <v>1247</v>
      </c>
      <c r="J10" s="3">
        <f>ЗАПОЛНИТЬ!B14</f>
        <v>1220310100</v>
      </c>
      <c r="K10" s="15"/>
      <c r="L10" s="5"/>
    </row>
    <row r="11" spans="1:14" s="2" customFormat="1" ht="11.25" customHeight="1" x14ac:dyDescent="0.2">
      <c r="A11" s="87" t="s">
        <v>8</v>
      </c>
      <c r="B11" s="678" t="str">
        <f>ЗАПОЛНИТЬ!D15</f>
        <v>Орган місцевого самоврядування</v>
      </c>
      <c r="C11" s="678"/>
      <c r="D11" s="678"/>
      <c r="E11" s="678"/>
      <c r="F11" s="678"/>
      <c r="G11" s="678"/>
      <c r="H11" s="81" t="s">
        <v>7</v>
      </c>
      <c r="J11" s="3">
        <f>ЗАПОЛНИТЬ!B15</f>
        <v>420</v>
      </c>
      <c r="K11" s="15"/>
      <c r="L11" s="5"/>
    </row>
    <row r="12" spans="1:14" s="2" customFormat="1" ht="12" customHeight="1" x14ac:dyDescent="0.2">
      <c r="A12" s="679" t="s">
        <v>1248</v>
      </c>
      <c r="B12" s="679"/>
      <c r="C12" s="679"/>
      <c r="D12" s="139" t="str">
        <f>ЗАПОЛНИТЬ!H9</f>
        <v>220</v>
      </c>
      <c r="E12" s="680" t="str">
        <f>IF(D12&gt;0,VLOOKUP(D12,'ДовидникКВК(ГОС)'!A:B,2,FALSE),"")</f>
        <v>Міністерство освіти і науки України</v>
      </c>
      <c r="F12" s="680"/>
      <c r="G12" s="680"/>
      <c r="H12" s="680"/>
      <c r="K12" s="16"/>
      <c r="L12" s="4"/>
    </row>
    <row r="13" spans="1:14" s="2" customFormat="1" ht="11.25" x14ac:dyDescent="0.2">
      <c r="A13" s="679" t="s">
        <v>1250</v>
      </c>
      <c r="B13" s="679"/>
      <c r="C13" s="679"/>
      <c r="D13" s="137"/>
      <c r="E13" s="694" t="str">
        <f>IF(D13&gt;0,VLOOKUP(D13,ДовидникКПК!B:C,2,FALSE),"")</f>
        <v/>
      </c>
      <c r="F13" s="694"/>
      <c r="G13" s="694"/>
      <c r="H13" s="694"/>
      <c r="I13" s="694"/>
      <c r="J13" s="694"/>
      <c r="K13" s="15"/>
      <c r="L13" s="4"/>
    </row>
    <row r="14" spans="1:14" s="2" customFormat="1" ht="11.25" x14ac:dyDescent="0.2">
      <c r="A14" s="691" t="s">
        <v>1940</v>
      </c>
      <c r="B14" s="691"/>
      <c r="C14" s="691"/>
      <c r="D14" s="89" t="str">
        <f>ЗАПОЛНИТЬ!H10</f>
        <v>001</v>
      </c>
      <c r="E14" s="688" t="str">
        <f>ЗАПОЛНИТЬ!I10</f>
        <v>-</v>
      </c>
      <c r="F14" s="688"/>
      <c r="G14" s="688"/>
      <c r="H14" s="688"/>
      <c r="I14" s="688"/>
      <c r="J14" s="688"/>
      <c r="K14" s="17"/>
      <c r="L14" s="6"/>
    </row>
    <row r="15" spans="1:14" s="2" customFormat="1" ht="33.75" customHeight="1" x14ac:dyDescent="0.2">
      <c r="A15" s="690" t="s">
        <v>2755</v>
      </c>
      <c r="B15" s="691"/>
      <c r="C15" s="691"/>
      <c r="D15" s="479" t="s">
        <v>5635</v>
      </c>
      <c r="E15" s="692" t="str">
        <f>VLOOKUP(RIGHT(D15,4),КПКВМБ!A:B,2,FALSE)</f>
        <v>Централізоване ведення бухгалтерського обліку</v>
      </c>
      <c r="F15" s="692"/>
      <c r="G15" s="692"/>
      <c r="H15" s="692"/>
      <c r="I15" s="692"/>
      <c r="J15" s="692"/>
      <c r="K15" s="17"/>
      <c r="L15" s="6"/>
    </row>
    <row r="16" spans="1:14" s="2" customFormat="1" ht="11.25" x14ac:dyDescent="0.2">
      <c r="A16" s="83" t="s">
        <v>5596</v>
      </c>
    </row>
    <row r="17" spans="1:12" s="2" customFormat="1" ht="11.25" x14ac:dyDescent="0.2">
      <c r="A17" s="7" t="s">
        <v>2758</v>
      </c>
    </row>
    <row r="18" spans="1:12" s="2" customFormat="1" ht="3" customHeight="1" thickBot="1" x14ac:dyDescent="0.25">
      <c r="A18" s="672"/>
      <c r="B18" s="672"/>
      <c r="C18" s="672"/>
      <c r="D18" s="672"/>
      <c r="E18" s="672"/>
      <c r="F18" s="672"/>
      <c r="G18" s="672"/>
      <c r="H18" s="672"/>
      <c r="I18" s="672"/>
      <c r="J18" s="672"/>
      <c r="K18" s="672"/>
      <c r="L18" s="672"/>
    </row>
    <row r="19" spans="1:12" s="2" customFormat="1" ht="11.25" customHeight="1" thickTop="1" thickBot="1" x14ac:dyDescent="0.25">
      <c r="A19" s="673" t="s">
        <v>1251</v>
      </c>
      <c r="B19" s="674" t="s">
        <v>13</v>
      </c>
      <c r="C19" s="673" t="s">
        <v>1253</v>
      </c>
      <c r="D19" s="674" t="s">
        <v>11</v>
      </c>
      <c r="E19" s="674" t="s">
        <v>2511</v>
      </c>
      <c r="F19" s="675" t="s">
        <v>12</v>
      </c>
      <c r="G19" s="675" t="s">
        <v>10</v>
      </c>
      <c r="H19" s="675" t="s">
        <v>392</v>
      </c>
      <c r="I19" s="675" t="s">
        <v>393</v>
      </c>
      <c r="J19" s="674" t="s">
        <v>9</v>
      </c>
    </row>
    <row r="20" spans="1:12" s="2" customFormat="1" ht="12.75" thickTop="1" thickBot="1" x14ac:dyDescent="0.25">
      <c r="A20" s="673"/>
      <c r="B20" s="674"/>
      <c r="C20" s="673"/>
      <c r="D20" s="674"/>
      <c r="E20" s="674"/>
      <c r="F20" s="675"/>
      <c r="G20" s="675"/>
      <c r="H20" s="675"/>
      <c r="I20" s="675"/>
      <c r="J20" s="674"/>
    </row>
    <row r="21" spans="1:12" s="2" customFormat="1" ht="12.75" thickTop="1" thickBot="1" x14ac:dyDescent="0.25">
      <c r="A21" s="673"/>
      <c r="B21" s="674"/>
      <c r="C21" s="673"/>
      <c r="D21" s="674"/>
      <c r="E21" s="674"/>
      <c r="F21" s="675"/>
      <c r="G21" s="675"/>
      <c r="H21" s="675"/>
      <c r="I21" s="675"/>
      <c r="J21" s="674"/>
    </row>
    <row r="22" spans="1:12" s="2" customFormat="1" ht="12.75" thickTop="1" thickBot="1" x14ac:dyDescent="0.25">
      <c r="A22" s="295">
        <v>1</v>
      </c>
      <c r="B22" s="295">
        <v>2</v>
      </c>
      <c r="C22" s="295">
        <v>3</v>
      </c>
      <c r="D22" s="295">
        <v>4</v>
      </c>
      <c r="E22" s="295">
        <v>5</v>
      </c>
      <c r="F22" s="295">
        <v>6</v>
      </c>
      <c r="G22" s="295">
        <v>7</v>
      </c>
      <c r="H22" s="295">
        <v>8</v>
      </c>
      <c r="I22" s="295">
        <v>9</v>
      </c>
      <c r="J22" s="295">
        <v>9</v>
      </c>
    </row>
    <row r="23" spans="1:12" s="2" customFormat="1" ht="12.75" thickTop="1" thickBot="1" x14ac:dyDescent="0.25">
      <c r="A23" s="296" t="s">
        <v>2261</v>
      </c>
      <c r="B23" s="296" t="s">
        <v>1255</v>
      </c>
      <c r="C23" s="297" t="s">
        <v>1057</v>
      </c>
      <c r="D23" s="157">
        <f>D24+D59+D79+D84+D87</f>
        <v>1087591</v>
      </c>
      <c r="E23" s="157">
        <f>E26+E29+E32+E33+E37+E45+E46+E86+E54</f>
        <v>1087591</v>
      </c>
      <c r="F23" s="157">
        <f>F24+F59+F79+F84+F87</f>
        <v>0</v>
      </c>
      <c r="G23" s="157">
        <f>G24+G59+G79+G84+G87</f>
        <v>1086932.23</v>
      </c>
      <c r="H23" s="157">
        <f>H24+H59+H79+H84+H87</f>
        <v>1086932.23</v>
      </c>
      <c r="I23" s="157">
        <f>I24+I59+I79+I84+I87</f>
        <v>0</v>
      </c>
      <c r="J23" s="157">
        <f>F23+G23-H23</f>
        <v>0</v>
      </c>
    </row>
    <row r="24" spans="1:12" s="2" customFormat="1" ht="23.25" thickTop="1" thickBot="1" x14ac:dyDescent="0.25">
      <c r="A24" s="177" t="s">
        <v>2262</v>
      </c>
      <c r="B24" s="296">
        <v>2000</v>
      </c>
      <c r="C24" s="297" t="s">
        <v>1058</v>
      </c>
      <c r="D24" s="157">
        <f t="shared" ref="D24:I24" si="0">D25+D30+D47+D50+D54+D58</f>
        <v>1087591</v>
      </c>
      <c r="E24" s="157">
        <v>0</v>
      </c>
      <c r="F24" s="157">
        <f t="shared" si="0"/>
        <v>0</v>
      </c>
      <c r="G24" s="157">
        <f t="shared" si="0"/>
        <v>1086932.23</v>
      </c>
      <c r="H24" s="157">
        <f t="shared" si="0"/>
        <v>1086932.23</v>
      </c>
      <c r="I24" s="157">
        <f t="shared" si="0"/>
        <v>0</v>
      </c>
      <c r="J24" s="157">
        <f t="shared" ref="J24:J87" si="1">F24+G24-H24</f>
        <v>0</v>
      </c>
    </row>
    <row r="25" spans="1:12" s="2" customFormat="1" ht="12.75" thickTop="1" thickBot="1" x14ac:dyDescent="0.25">
      <c r="A25" s="178" t="s">
        <v>2263</v>
      </c>
      <c r="B25" s="296">
        <v>2100</v>
      </c>
      <c r="C25" s="297" t="s">
        <v>1059</v>
      </c>
      <c r="D25" s="157">
        <f>D26+D29</f>
        <v>891554</v>
      </c>
      <c r="E25" s="157">
        <v>0</v>
      </c>
      <c r="F25" s="157">
        <f>F26+F29</f>
        <v>0</v>
      </c>
      <c r="G25" s="157">
        <f>G26+G29</f>
        <v>890903.89</v>
      </c>
      <c r="H25" s="157">
        <f>H26+H29</f>
        <v>890903.89</v>
      </c>
      <c r="I25" s="157">
        <f>I26+I29</f>
        <v>0</v>
      </c>
      <c r="J25" s="157">
        <f t="shared" si="1"/>
        <v>0</v>
      </c>
    </row>
    <row r="26" spans="1:12" s="2" customFormat="1" ht="12.75" thickTop="1" thickBot="1" x14ac:dyDescent="0.25">
      <c r="A26" s="179" t="s">
        <v>2264</v>
      </c>
      <c r="B26" s="298">
        <v>2110</v>
      </c>
      <c r="C26" s="299" t="s">
        <v>1060</v>
      </c>
      <c r="D26" s="318">
        <f t="shared" ref="D26:I26" si="2">SUM(D27:D28)</f>
        <v>722708</v>
      </c>
      <c r="E26" s="319">
        <v>722708</v>
      </c>
      <c r="F26" s="318">
        <f t="shared" si="2"/>
        <v>0</v>
      </c>
      <c r="G26" s="318">
        <f t="shared" si="2"/>
        <v>722686.93</v>
      </c>
      <c r="H26" s="318">
        <f t="shared" si="2"/>
        <v>722686.93</v>
      </c>
      <c r="I26" s="318">
        <f t="shared" si="2"/>
        <v>0</v>
      </c>
      <c r="J26" s="183">
        <f t="shared" si="1"/>
        <v>0</v>
      </c>
    </row>
    <row r="27" spans="1:12" s="2" customFormat="1" ht="12.75" thickTop="1" thickBot="1" x14ac:dyDescent="0.25">
      <c r="A27" s="300" t="s">
        <v>1257</v>
      </c>
      <c r="B27" s="301">
        <v>2111</v>
      </c>
      <c r="C27" s="302" t="s">
        <v>1061</v>
      </c>
      <c r="D27" s="320">
        <v>722708</v>
      </c>
      <c r="E27" s="321">
        <v>0</v>
      </c>
      <c r="F27" s="320">
        <v>0</v>
      </c>
      <c r="G27" s="320">
        <v>722686.93</v>
      </c>
      <c r="H27" s="320">
        <v>722686.93</v>
      </c>
      <c r="I27" s="320">
        <v>0</v>
      </c>
      <c r="J27" s="317">
        <f t="shared" si="1"/>
        <v>0</v>
      </c>
    </row>
    <row r="28" spans="1:12" s="2" customFormat="1" ht="12.75" thickTop="1" thickBot="1" x14ac:dyDescent="0.25">
      <c r="A28" s="300" t="s">
        <v>2265</v>
      </c>
      <c r="B28" s="301">
        <v>2112</v>
      </c>
      <c r="C28" s="302" t="s">
        <v>1062</v>
      </c>
      <c r="D28" s="320">
        <v>0</v>
      </c>
      <c r="E28" s="321">
        <v>0</v>
      </c>
      <c r="F28" s="320">
        <v>0</v>
      </c>
      <c r="G28" s="320">
        <v>0</v>
      </c>
      <c r="H28" s="320">
        <v>0</v>
      </c>
      <c r="I28" s="320">
        <v>0</v>
      </c>
      <c r="J28" s="317">
        <f t="shared" si="1"/>
        <v>0</v>
      </c>
    </row>
    <row r="29" spans="1:12" s="2" customFormat="1" ht="12.75" thickTop="1" thickBot="1" x14ac:dyDescent="0.25">
      <c r="A29" s="180" t="s">
        <v>2266</v>
      </c>
      <c r="B29" s="298">
        <v>2120</v>
      </c>
      <c r="C29" s="299" t="s">
        <v>1063</v>
      </c>
      <c r="D29" s="319">
        <v>168846</v>
      </c>
      <c r="E29" s="319">
        <v>168846</v>
      </c>
      <c r="F29" s="319">
        <v>0</v>
      </c>
      <c r="G29" s="319">
        <v>168216.95999999999</v>
      </c>
      <c r="H29" s="319">
        <v>168216.95999999999</v>
      </c>
      <c r="I29" s="319">
        <v>0</v>
      </c>
      <c r="J29" s="183">
        <f t="shared" si="1"/>
        <v>0</v>
      </c>
    </row>
    <row r="30" spans="1:12" s="2" customFormat="1" ht="11.25" customHeight="1" thickTop="1" thickBot="1" x14ac:dyDescent="0.25">
      <c r="A30" s="303" t="s">
        <v>2267</v>
      </c>
      <c r="B30" s="296">
        <v>2200</v>
      </c>
      <c r="C30" s="297" t="s">
        <v>1064</v>
      </c>
      <c r="D30" s="322">
        <f>SUM(D31:D37)+D44</f>
        <v>196037</v>
      </c>
      <c r="E30" s="322">
        <v>0</v>
      </c>
      <c r="F30" s="322">
        <f>SUM(F31:F37)+F44</f>
        <v>0</v>
      </c>
      <c r="G30" s="322">
        <f>SUM(G31:G37)+G44</f>
        <v>196028.34</v>
      </c>
      <c r="H30" s="322">
        <f>SUM(H31:H37)+H44</f>
        <v>196028.34</v>
      </c>
      <c r="I30" s="322">
        <f>SUM(I31:I37)+I44</f>
        <v>0</v>
      </c>
      <c r="J30" s="157">
        <f t="shared" si="1"/>
        <v>0</v>
      </c>
    </row>
    <row r="31" spans="1:12" s="2" customFormat="1" ht="12" customHeight="1" thickTop="1" thickBot="1" x14ac:dyDescent="0.25">
      <c r="A31" s="304" t="s">
        <v>2268</v>
      </c>
      <c r="B31" s="298">
        <v>2210</v>
      </c>
      <c r="C31" s="299" t="s">
        <v>1065</v>
      </c>
      <c r="D31" s="319">
        <v>103629</v>
      </c>
      <c r="E31" s="318">
        <v>0</v>
      </c>
      <c r="F31" s="319">
        <v>0</v>
      </c>
      <c r="G31" s="319">
        <v>103626.44</v>
      </c>
      <c r="H31" s="319">
        <v>103626.44</v>
      </c>
      <c r="I31" s="319">
        <v>0</v>
      </c>
      <c r="J31" s="183">
        <f t="shared" si="1"/>
        <v>0</v>
      </c>
    </row>
    <row r="32" spans="1:12" s="2" customFormat="1" ht="12.75" thickTop="1" thickBot="1" x14ac:dyDescent="0.25">
      <c r="A32" s="304" t="s">
        <v>2269</v>
      </c>
      <c r="B32" s="298">
        <v>2220</v>
      </c>
      <c r="C32" s="298">
        <v>100</v>
      </c>
      <c r="D32" s="319">
        <v>0</v>
      </c>
      <c r="E32" s="319">
        <v>0</v>
      </c>
      <c r="F32" s="319">
        <v>0</v>
      </c>
      <c r="G32" s="319">
        <v>0</v>
      </c>
      <c r="H32" s="319">
        <v>0</v>
      </c>
      <c r="I32" s="319">
        <v>0</v>
      </c>
      <c r="J32" s="183">
        <f t="shared" si="1"/>
        <v>0</v>
      </c>
    </row>
    <row r="33" spans="1:10" s="2" customFormat="1" ht="12.75" thickTop="1" thickBot="1" x14ac:dyDescent="0.25">
      <c r="A33" s="304" t="s">
        <v>2270</v>
      </c>
      <c r="B33" s="298">
        <v>2230</v>
      </c>
      <c r="C33" s="298">
        <v>110</v>
      </c>
      <c r="D33" s="319">
        <v>0</v>
      </c>
      <c r="E33" s="319">
        <v>0</v>
      </c>
      <c r="F33" s="319">
        <v>0</v>
      </c>
      <c r="G33" s="319">
        <v>0</v>
      </c>
      <c r="H33" s="319">
        <v>0</v>
      </c>
      <c r="I33" s="319">
        <v>0</v>
      </c>
      <c r="J33" s="183">
        <f t="shared" si="1"/>
        <v>0</v>
      </c>
    </row>
    <row r="34" spans="1:10" s="2" customFormat="1" ht="12.75" thickTop="1" thickBot="1" x14ac:dyDescent="0.25">
      <c r="A34" s="179" t="s">
        <v>2271</v>
      </c>
      <c r="B34" s="298">
        <v>2240</v>
      </c>
      <c r="C34" s="298">
        <v>120</v>
      </c>
      <c r="D34" s="319">
        <v>56274</v>
      </c>
      <c r="E34" s="318">
        <v>0</v>
      </c>
      <c r="F34" s="319">
        <v>0</v>
      </c>
      <c r="G34" s="319">
        <v>56268.56</v>
      </c>
      <c r="H34" s="319">
        <v>56268.56</v>
      </c>
      <c r="I34" s="319">
        <v>0</v>
      </c>
      <c r="J34" s="183">
        <f t="shared" si="1"/>
        <v>0</v>
      </c>
    </row>
    <row r="35" spans="1:10" s="2" customFormat="1" ht="12.75" thickTop="1" thickBot="1" x14ac:dyDescent="0.25">
      <c r="A35" s="179" t="s">
        <v>1258</v>
      </c>
      <c r="B35" s="298">
        <v>2250</v>
      </c>
      <c r="C35" s="298">
        <v>130</v>
      </c>
      <c r="D35" s="319">
        <v>3000</v>
      </c>
      <c r="E35" s="318">
        <v>0</v>
      </c>
      <c r="F35" s="319">
        <v>0</v>
      </c>
      <c r="G35" s="319">
        <v>2999.34</v>
      </c>
      <c r="H35" s="319">
        <v>2999.34</v>
      </c>
      <c r="I35" s="319">
        <v>0</v>
      </c>
      <c r="J35" s="183">
        <f t="shared" si="1"/>
        <v>0</v>
      </c>
    </row>
    <row r="36" spans="1:10" s="2" customFormat="1" ht="12.75" thickTop="1" thickBot="1" x14ac:dyDescent="0.25">
      <c r="A36" s="305" t="s">
        <v>2272</v>
      </c>
      <c r="B36" s="298">
        <v>2260</v>
      </c>
      <c r="C36" s="298">
        <v>140</v>
      </c>
      <c r="D36" s="319">
        <v>0</v>
      </c>
      <c r="E36" s="318">
        <v>0</v>
      </c>
      <c r="F36" s="319">
        <v>0</v>
      </c>
      <c r="G36" s="319">
        <v>0</v>
      </c>
      <c r="H36" s="319">
        <v>0</v>
      </c>
      <c r="I36" s="319">
        <v>0</v>
      </c>
      <c r="J36" s="183">
        <f t="shared" si="1"/>
        <v>0</v>
      </c>
    </row>
    <row r="37" spans="1:10" s="2" customFormat="1" ht="12.75" thickTop="1" thickBot="1" x14ac:dyDescent="0.25">
      <c r="A37" s="180" t="s">
        <v>1259</v>
      </c>
      <c r="B37" s="298">
        <v>2270</v>
      </c>
      <c r="C37" s="298">
        <v>150</v>
      </c>
      <c r="D37" s="318">
        <f>SUM(D38:D43)</f>
        <v>33134</v>
      </c>
      <c r="E37" s="319">
        <v>33134</v>
      </c>
      <c r="F37" s="318">
        <f>SUM(F38:F43)</f>
        <v>0</v>
      </c>
      <c r="G37" s="318">
        <f>SUM(G38:G43)</f>
        <v>33134</v>
      </c>
      <c r="H37" s="318">
        <f>SUM(H38:H43)</f>
        <v>33134</v>
      </c>
      <c r="I37" s="318">
        <f>SUM(I38:I43)</f>
        <v>0</v>
      </c>
      <c r="J37" s="183">
        <f>F37+G37-H37</f>
        <v>0</v>
      </c>
    </row>
    <row r="38" spans="1:10" s="2" customFormat="1" ht="12.75" thickTop="1" thickBot="1" x14ac:dyDescent="0.25">
      <c r="A38" s="300" t="s">
        <v>1260</v>
      </c>
      <c r="B38" s="301">
        <v>2271</v>
      </c>
      <c r="C38" s="301">
        <v>160</v>
      </c>
      <c r="D38" s="320">
        <v>0</v>
      </c>
      <c r="E38" s="321">
        <v>0</v>
      </c>
      <c r="F38" s="320">
        <v>0</v>
      </c>
      <c r="G38" s="320">
        <v>0</v>
      </c>
      <c r="H38" s="320">
        <v>0</v>
      </c>
      <c r="I38" s="320">
        <v>0</v>
      </c>
      <c r="J38" s="317">
        <f t="shared" si="1"/>
        <v>0</v>
      </c>
    </row>
    <row r="39" spans="1:10" s="2" customFormat="1" ht="12.75" thickTop="1" thickBot="1" x14ac:dyDescent="0.25">
      <c r="A39" s="300" t="s">
        <v>2273</v>
      </c>
      <c r="B39" s="301">
        <v>2272</v>
      </c>
      <c r="C39" s="301">
        <v>170</v>
      </c>
      <c r="D39" s="320">
        <v>3734</v>
      </c>
      <c r="E39" s="321">
        <v>0</v>
      </c>
      <c r="F39" s="320">
        <v>0</v>
      </c>
      <c r="G39" s="320">
        <v>3734</v>
      </c>
      <c r="H39" s="320">
        <v>3734</v>
      </c>
      <c r="I39" s="320">
        <v>0</v>
      </c>
      <c r="J39" s="317">
        <f t="shared" si="1"/>
        <v>0</v>
      </c>
    </row>
    <row r="40" spans="1:10" s="2" customFormat="1" ht="12.75" thickTop="1" thickBot="1" x14ac:dyDescent="0.25">
      <c r="A40" s="300" t="s">
        <v>1261</v>
      </c>
      <c r="B40" s="301">
        <v>2273</v>
      </c>
      <c r="C40" s="301">
        <v>180</v>
      </c>
      <c r="D40" s="320">
        <v>29400</v>
      </c>
      <c r="E40" s="321">
        <v>0</v>
      </c>
      <c r="F40" s="320">
        <v>0</v>
      </c>
      <c r="G40" s="320">
        <v>29400</v>
      </c>
      <c r="H40" s="320">
        <v>29400</v>
      </c>
      <c r="I40" s="320">
        <v>0</v>
      </c>
      <c r="J40" s="317">
        <f t="shared" si="1"/>
        <v>0</v>
      </c>
    </row>
    <row r="41" spans="1:10" s="2" customFormat="1" ht="12.75" thickTop="1" thickBot="1" x14ac:dyDescent="0.25">
      <c r="A41" s="300" t="s">
        <v>1262</v>
      </c>
      <c r="B41" s="301">
        <v>2274</v>
      </c>
      <c r="C41" s="301">
        <v>190</v>
      </c>
      <c r="D41" s="320"/>
      <c r="E41" s="321">
        <v>0</v>
      </c>
      <c r="F41" s="320">
        <v>0</v>
      </c>
      <c r="G41" s="320">
        <v>0</v>
      </c>
      <c r="H41" s="320">
        <v>0</v>
      </c>
      <c r="I41" s="320">
        <v>0</v>
      </c>
      <c r="J41" s="317">
        <f t="shared" si="1"/>
        <v>0</v>
      </c>
    </row>
    <row r="42" spans="1:10" s="2" customFormat="1" ht="12.75" thickTop="1" thickBot="1" x14ac:dyDescent="0.25">
      <c r="A42" s="300" t="s">
        <v>1263</v>
      </c>
      <c r="B42" s="301">
        <v>2275</v>
      </c>
      <c r="C42" s="301">
        <v>200</v>
      </c>
      <c r="D42" s="320">
        <v>0</v>
      </c>
      <c r="E42" s="321">
        <v>0</v>
      </c>
      <c r="F42" s="320">
        <v>0</v>
      </c>
      <c r="G42" s="320">
        <v>0</v>
      </c>
      <c r="H42" s="320">
        <v>0</v>
      </c>
      <c r="I42" s="320">
        <v>0</v>
      </c>
      <c r="J42" s="317">
        <f t="shared" si="1"/>
        <v>0</v>
      </c>
    </row>
    <row r="43" spans="1:10" s="2" customFormat="1" ht="12.75" thickTop="1" thickBot="1" x14ac:dyDescent="0.25">
      <c r="A43" s="300" t="s">
        <v>2510</v>
      </c>
      <c r="B43" s="301">
        <v>2276</v>
      </c>
      <c r="C43" s="301">
        <v>210</v>
      </c>
      <c r="D43" s="320">
        <v>0</v>
      </c>
      <c r="E43" s="321">
        <v>0</v>
      </c>
      <c r="F43" s="320">
        <v>0</v>
      </c>
      <c r="G43" s="320">
        <v>0</v>
      </c>
      <c r="H43" s="320">
        <v>0</v>
      </c>
      <c r="I43" s="320">
        <v>0</v>
      </c>
      <c r="J43" s="317">
        <f>F43+G43-H43</f>
        <v>0</v>
      </c>
    </row>
    <row r="44" spans="1:10" s="2" customFormat="1" ht="13.5" customHeight="1" thickTop="1" thickBot="1" x14ac:dyDescent="0.25">
      <c r="A44" s="305" t="s">
        <v>2274</v>
      </c>
      <c r="B44" s="298">
        <v>2280</v>
      </c>
      <c r="C44" s="298">
        <v>220</v>
      </c>
      <c r="D44" s="318">
        <f>SUM(D45:D46)</f>
        <v>0</v>
      </c>
      <c r="E44" s="318">
        <v>0</v>
      </c>
      <c r="F44" s="318">
        <f>SUM(F45:F46)</f>
        <v>0</v>
      </c>
      <c r="G44" s="318">
        <f>SUM(G45:G46)</f>
        <v>0</v>
      </c>
      <c r="H44" s="318">
        <f>SUM(H45:H46)</f>
        <v>0</v>
      </c>
      <c r="I44" s="318">
        <f>SUM(I45:I46)</f>
        <v>0</v>
      </c>
      <c r="J44" s="183">
        <f t="shared" si="1"/>
        <v>0</v>
      </c>
    </row>
    <row r="45" spans="1:10" s="2" customFormat="1" ht="12.75" customHeight="1" thickTop="1" thickBot="1" x14ac:dyDescent="0.25">
      <c r="A45" s="307" t="s">
        <v>2275</v>
      </c>
      <c r="B45" s="177">
        <v>2281</v>
      </c>
      <c r="C45" s="177">
        <v>230</v>
      </c>
      <c r="D45" s="320">
        <v>0</v>
      </c>
      <c r="E45" s="320">
        <v>0</v>
      </c>
      <c r="F45" s="320">
        <v>0</v>
      </c>
      <c r="G45" s="320">
        <v>0</v>
      </c>
      <c r="H45" s="320">
        <v>0</v>
      </c>
      <c r="I45" s="320">
        <v>0</v>
      </c>
      <c r="J45" s="317">
        <f t="shared" si="1"/>
        <v>0</v>
      </c>
    </row>
    <row r="46" spans="1:10" s="2" customFormat="1" ht="12.75" customHeight="1" thickTop="1" thickBot="1" x14ac:dyDescent="0.25">
      <c r="A46" s="308" t="s">
        <v>2276</v>
      </c>
      <c r="B46" s="177">
        <v>2282</v>
      </c>
      <c r="C46" s="177">
        <v>240</v>
      </c>
      <c r="D46" s="320">
        <v>0</v>
      </c>
      <c r="E46" s="320">
        <v>0</v>
      </c>
      <c r="F46" s="320">
        <v>0</v>
      </c>
      <c r="G46" s="320">
        <v>0</v>
      </c>
      <c r="H46" s="320">
        <v>0</v>
      </c>
      <c r="I46" s="320">
        <v>0</v>
      </c>
      <c r="J46" s="317">
        <f t="shared" si="1"/>
        <v>0</v>
      </c>
    </row>
    <row r="47" spans="1:10" s="2" customFormat="1" ht="12.75" thickTop="1" thickBot="1" x14ac:dyDescent="0.25">
      <c r="A47" s="178" t="s">
        <v>2277</v>
      </c>
      <c r="B47" s="181">
        <v>2400</v>
      </c>
      <c r="C47" s="181">
        <v>250</v>
      </c>
      <c r="D47" s="322">
        <f t="shared" ref="D47:I47" si="3">SUM(D48:D49)</f>
        <v>0</v>
      </c>
      <c r="E47" s="322">
        <f t="shared" si="3"/>
        <v>0</v>
      </c>
      <c r="F47" s="322">
        <f t="shared" si="3"/>
        <v>0</v>
      </c>
      <c r="G47" s="322">
        <f t="shared" si="3"/>
        <v>0</v>
      </c>
      <c r="H47" s="322">
        <f t="shared" si="3"/>
        <v>0</v>
      </c>
      <c r="I47" s="322">
        <f t="shared" si="3"/>
        <v>0</v>
      </c>
      <c r="J47" s="157">
        <f t="shared" si="1"/>
        <v>0</v>
      </c>
    </row>
    <row r="48" spans="1:10" s="2" customFormat="1" ht="12.75" thickTop="1" thickBot="1" x14ac:dyDescent="0.25">
      <c r="A48" s="309" t="s">
        <v>2278</v>
      </c>
      <c r="B48" s="182">
        <v>2410</v>
      </c>
      <c r="C48" s="182">
        <v>260</v>
      </c>
      <c r="D48" s="319">
        <v>0</v>
      </c>
      <c r="E48" s="318">
        <v>0</v>
      </c>
      <c r="F48" s="319">
        <v>0</v>
      </c>
      <c r="G48" s="319">
        <v>0</v>
      </c>
      <c r="H48" s="319">
        <v>0</v>
      </c>
      <c r="I48" s="319">
        <v>0</v>
      </c>
      <c r="J48" s="183">
        <f t="shared" si="1"/>
        <v>0</v>
      </c>
    </row>
    <row r="49" spans="1:10" s="2" customFormat="1" ht="12.75" thickTop="1" thickBot="1" x14ac:dyDescent="0.25">
      <c r="A49" s="309" t="s">
        <v>2279</v>
      </c>
      <c r="B49" s="182">
        <v>2420</v>
      </c>
      <c r="C49" s="182">
        <v>270</v>
      </c>
      <c r="D49" s="319">
        <v>0</v>
      </c>
      <c r="E49" s="318">
        <v>0</v>
      </c>
      <c r="F49" s="319">
        <v>0</v>
      </c>
      <c r="G49" s="319">
        <v>0</v>
      </c>
      <c r="H49" s="319">
        <v>0</v>
      </c>
      <c r="I49" s="319">
        <v>0</v>
      </c>
      <c r="J49" s="183">
        <f t="shared" si="1"/>
        <v>0</v>
      </c>
    </row>
    <row r="50" spans="1:10" s="2" customFormat="1" ht="12" customHeight="1" thickTop="1" thickBot="1" x14ac:dyDescent="0.25">
      <c r="A50" s="310" t="s">
        <v>2280</v>
      </c>
      <c r="B50" s="181">
        <v>2600</v>
      </c>
      <c r="C50" s="181">
        <v>280</v>
      </c>
      <c r="D50" s="322">
        <f t="shared" ref="D50:I50" si="4">SUM(D51:D53)</f>
        <v>0</v>
      </c>
      <c r="E50" s="322">
        <f t="shared" si="4"/>
        <v>0</v>
      </c>
      <c r="F50" s="322">
        <f t="shared" si="4"/>
        <v>0</v>
      </c>
      <c r="G50" s="322">
        <f t="shared" si="4"/>
        <v>0</v>
      </c>
      <c r="H50" s="322">
        <f t="shared" si="4"/>
        <v>0</v>
      </c>
      <c r="I50" s="322">
        <f t="shared" si="4"/>
        <v>0</v>
      </c>
      <c r="J50" s="157">
        <f t="shared" si="1"/>
        <v>0</v>
      </c>
    </row>
    <row r="51" spans="1:10" s="2" customFormat="1" ht="12.75" thickTop="1" thickBot="1" x14ac:dyDescent="0.25">
      <c r="A51" s="180" t="s">
        <v>1264</v>
      </c>
      <c r="B51" s="182">
        <v>2610</v>
      </c>
      <c r="C51" s="182">
        <v>290</v>
      </c>
      <c r="D51" s="323">
        <v>0</v>
      </c>
      <c r="E51" s="324">
        <v>0</v>
      </c>
      <c r="F51" s="323">
        <v>0</v>
      </c>
      <c r="G51" s="323">
        <v>0</v>
      </c>
      <c r="H51" s="323">
        <v>0</v>
      </c>
      <c r="I51" s="323">
        <v>0</v>
      </c>
      <c r="J51" s="183">
        <f t="shared" si="1"/>
        <v>0</v>
      </c>
    </row>
    <row r="52" spans="1:10" s="2" customFormat="1" ht="12.75" thickTop="1" thickBot="1" x14ac:dyDescent="0.25">
      <c r="A52" s="180" t="s">
        <v>1265</v>
      </c>
      <c r="B52" s="182">
        <v>2620</v>
      </c>
      <c r="C52" s="182">
        <v>300</v>
      </c>
      <c r="D52" s="323">
        <v>0</v>
      </c>
      <c r="E52" s="324">
        <v>0</v>
      </c>
      <c r="F52" s="323">
        <v>0</v>
      </c>
      <c r="G52" s="323">
        <v>0</v>
      </c>
      <c r="H52" s="323">
        <v>0</v>
      </c>
      <c r="I52" s="323">
        <v>0</v>
      </c>
      <c r="J52" s="183">
        <f t="shared" si="1"/>
        <v>0</v>
      </c>
    </row>
    <row r="53" spans="1:10" s="2" customFormat="1" ht="12.75" thickTop="1" thickBot="1" x14ac:dyDescent="0.25">
      <c r="A53" s="309" t="s">
        <v>2281</v>
      </c>
      <c r="B53" s="182">
        <v>2630</v>
      </c>
      <c r="C53" s="182">
        <v>310</v>
      </c>
      <c r="D53" s="323">
        <v>0</v>
      </c>
      <c r="E53" s="324">
        <v>0</v>
      </c>
      <c r="F53" s="323">
        <v>0</v>
      </c>
      <c r="G53" s="323">
        <v>0</v>
      </c>
      <c r="H53" s="323">
        <v>0</v>
      </c>
      <c r="I53" s="323">
        <v>0</v>
      </c>
      <c r="J53" s="183">
        <f t="shared" si="1"/>
        <v>0</v>
      </c>
    </row>
    <row r="54" spans="1:10" s="2" customFormat="1" ht="12.75" thickTop="1" thickBot="1" x14ac:dyDescent="0.25">
      <c r="A54" s="311" t="s">
        <v>2282</v>
      </c>
      <c r="B54" s="181">
        <v>2700</v>
      </c>
      <c r="C54" s="181">
        <v>320</v>
      </c>
      <c r="D54" s="325">
        <f t="shared" ref="D54:I54" si="5">SUM(D55:D57)</f>
        <v>0</v>
      </c>
      <c r="E54" s="326">
        <v>0</v>
      </c>
      <c r="F54" s="325">
        <f t="shared" si="5"/>
        <v>0</v>
      </c>
      <c r="G54" s="325">
        <f t="shared" si="5"/>
        <v>0</v>
      </c>
      <c r="H54" s="325">
        <f t="shared" si="5"/>
        <v>0</v>
      </c>
      <c r="I54" s="325">
        <f t="shared" si="5"/>
        <v>0</v>
      </c>
      <c r="J54" s="157">
        <f t="shared" si="1"/>
        <v>0</v>
      </c>
    </row>
    <row r="55" spans="1:10" s="2" customFormat="1" ht="12.75" customHeight="1" thickTop="1" thickBot="1" x14ac:dyDescent="0.25">
      <c r="A55" s="180" t="s">
        <v>2283</v>
      </c>
      <c r="B55" s="182">
        <v>2710</v>
      </c>
      <c r="C55" s="182">
        <v>330</v>
      </c>
      <c r="D55" s="323">
        <v>0</v>
      </c>
      <c r="E55" s="324">
        <v>0</v>
      </c>
      <c r="F55" s="323">
        <v>0</v>
      </c>
      <c r="G55" s="323">
        <v>0</v>
      </c>
      <c r="H55" s="323">
        <v>0</v>
      </c>
      <c r="I55" s="323">
        <v>0</v>
      </c>
      <c r="J55" s="183">
        <f t="shared" si="1"/>
        <v>0</v>
      </c>
    </row>
    <row r="56" spans="1:10" s="2" customFormat="1" ht="12.75" thickTop="1" thickBot="1" x14ac:dyDescent="0.25">
      <c r="A56" s="180" t="s">
        <v>2284</v>
      </c>
      <c r="B56" s="182">
        <v>2720</v>
      </c>
      <c r="C56" s="182">
        <v>340</v>
      </c>
      <c r="D56" s="323">
        <v>0</v>
      </c>
      <c r="E56" s="324">
        <v>0</v>
      </c>
      <c r="F56" s="323">
        <v>0</v>
      </c>
      <c r="G56" s="323">
        <v>0</v>
      </c>
      <c r="H56" s="323">
        <v>0</v>
      </c>
      <c r="I56" s="323">
        <v>0</v>
      </c>
      <c r="J56" s="183">
        <f t="shared" si="1"/>
        <v>0</v>
      </c>
    </row>
    <row r="57" spans="1:10" s="2" customFormat="1" ht="12.75" thickTop="1" thickBot="1" x14ac:dyDescent="0.25">
      <c r="A57" s="180" t="s">
        <v>2285</v>
      </c>
      <c r="B57" s="182">
        <v>2730</v>
      </c>
      <c r="C57" s="182">
        <v>350</v>
      </c>
      <c r="D57" s="323">
        <v>0</v>
      </c>
      <c r="E57" s="324">
        <v>0</v>
      </c>
      <c r="F57" s="323">
        <v>0</v>
      </c>
      <c r="G57" s="323">
        <v>0</v>
      </c>
      <c r="H57" s="323">
        <v>0</v>
      </c>
      <c r="I57" s="323">
        <v>0</v>
      </c>
      <c r="J57" s="183">
        <f t="shared" si="1"/>
        <v>0</v>
      </c>
    </row>
    <row r="58" spans="1:10" s="2" customFormat="1" ht="12.75" thickTop="1" thickBot="1" x14ac:dyDescent="0.25">
      <c r="A58" s="311" t="s">
        <v>2286</v>
      </c>
      <c r="B58" s="181">
        <v>2800</v>
      </c>
      <c r="C58" s="181">
        <v>360</v>
      </c>
      <c r="D58" s="326">
        <v>0</v>
      </c>
      <c r="E58" s="325">
        <v>0</v>
      </c>
      <c r="F58" s="326">
        <v>0</v>
      </c>
      <c r="G58" s="326">
        <v>0</v>
      </c>
      <c r="H58" s="326">
        <v>0</v>
      </c>
      <c r="I58" s="326">
        <v>0</v>
      </c>
      <c r="J58" s="157">
        <f t="shared" si="1"/>
        <v>0</v>
      </c>
    </row>
    <row r="59" spans="1:10" s="2" customFormat="1" ht="12.75" thickTop="1" thickBot="1" x14ac:dyDescent="0.25">
      <c r="A59" s="181" t="s">
        <v>2287</v>
      </c>
      <c r="B59" s="181">
        <v>3000</v>
      </c>
      <c r="C59" s="181">
        <v>370</v>
      </c>
      <c r="D59" s="325">
        <f t="shared" ref="D59:I59" si="6">D60+D74</f>
        <v>0</v>
      </c>
      <c r="E59" s="325">
        <f t="shared" si="6"/>
        <v>0</v>
      </c>
      <c r="F59" s="325">
        <f t="shared" si="6"/>
        <v>0</v>
      </c>
      <c r="G59" s="325">
        <f t="shared" si="6"/>
        <v>0</v>
      </c>
      <c r="H59" s="325">
        <f t="shared" si="6"/>
        <v>0</v>
      </c>
      <c r="I59" s="325">
        <f t="shared" si="6"/>
        <v>0</v>
      </c>
      <c r="J59" s="157">
        <f t="shared" si="1"/>
        <v>0</v>
      </c>
    </row>
    <row r="60" spans="1:10" s="2" customFormat="1" ht="12.75" thickTop="1" thickBot="1" x14ac:dyDescent="0.25">
      <c r="A60" s="178" t="s">
        <v>1241</v>
      </c>
      <c r="B60" s="181">
        <v>3100</v>
      </c>
      <c r="C60" s="181">
        <v>380</v>
      </c>
      <c r="D60" s="325">
        <f t="shared" ref="D60:I60" si="7">D61+D62+D65+D68+D72+D73</f>
        <v>0</v>
      </c>
      <c r="E60" s="325">
        <f t="shared" si="7"/>
        <v>0</v>
      </c>
      <c r="F60" s="325">
        <f t="shared" si="7"/>
        <v>0</v>
      </c>
      <c r="G60" s="325">
        <f t="shared" si="7"/>
        <v>0</v>
      </c>
      <c r="H60" s="325">
        <f t="shared" si="7"/>
        <v>0</v>
      </c>
      <c r="I60" s="325">
        <f t="shared" si="7"/>
        <v>0</v>
      </c>
      <c r="J60" s="157">
        <f t="shared" si="1"/>
        <v>0</v>
      </c>
    </row>
    <row r="61" spans="1:10" s="2" customFormat="1" ht="12.75" thickTop="1" thickBot="1" x14ac:dyDescent="0.25">
      <c r="A61" s="180" t="s">
        <v>1266</v>
      </c>
      <c r="B61" s="182">
        <v>3110</v>
      </c>
      <c r="C61" s="182">
        <v>390</v>
      </c>
      <c r="D61" s="323">
        <v>0</v>
      </c>
      <c r="E61" s="324">
        <v>0</v>
      </c>
      <c r="F61" s="323">
        <v>0</v>
      </c>
      <c r="G61" s="323">
        <v>0</v>
      </c>
      <c r="H61" s="323">
        <v>0</v>
      </c>
      <c r="I61" s="323">
        <v>0</v>
      </c>
      <c r="J61" s="183">
        <f t="shared" si="1"/>
        <v>0</v>
      </c>
    </row>
    <row r="62" spans="1:10" s="2" customFormat="1" ht="12.75" thickTop="1" thickBot="1" x14ac:dyDescent="0.25">
      <c r="A62" s="309" t="s">
        <v>1267</v>
      </c>
      <c r="B62" s="182">
        <v>3120</v>
      </c>
      <c r="C62" s="182">
        <v>400</v>
      </c>
      <c r="D62" s="327">
        <f t="shared" ref="D62:I62" si="8">SUM(D63:D64)</f>
        <v>0</v>
      </c>
      <c r="E62" s="327">
        <f t="shared" si="8"/>
        <v>0</v>
      </c>
      <c r="F62" s="327">
        <f t="shared" si="8"/>
        <v>0</v>
      </c>
      <c r="G62" s="327">
        <f t="shared" si="8"/>
        <v>0</v>
      </c>
      <c r="H62" s="327">
        <f t="shared" si="8"/>
        <v>0</v>
      </c>
      <c r="I62" s="327">
        <f t="shared" si="8"/>
        <v>0</v>
      </c>
      <c r="J62" s="183">
        <f t="shared" si="1"/>
        <v>0</v>
      </c>
    </row>
    <row r="63" spans="1:10" s="2" customFormat="1" ht="12.75" thickTop="1" thickBot="1" x14ac:dyDescent="0.25">
      <c r="A63" s="312" t="s">
        <v>2288</v>
      </c>
      <c r="B63" s="177">
        <v>3121</v>
      </c>
      <c r="C63" s="177">
        <v>410</v>
      </c>
      <c r="D63" s="315">
        <v>0</v>
      </c>
      <c r="E63" s="328">
        <v>0</v>
      </c>
      <c r="F63" s="315">
        <v>0</v>
      </c>
      <c r="G63" s="315">
        <v>0</v>
      </c>
      <c r="H63" s="315">
        <v>0</v>
      </c>
      <c r="I63" s="315">
        <v>0</v>
      </c>
      <c r="J63" s="317">
        <f t="shared" si="1"/>
        <v>0</v>
      </c>
    </row>
    <row r="64" spans="1:10" s="2" customFormat="1" ht="12.75" thickTop="1" thickBot="1" x14ac:dyDescent="0.25">
      <c r="A64" s="312" t="s">
        <v>2289</v>
      </c>
      <c r="B64" s="177">
        <v>3122</v>
      </c>
      <c r="C64" s="177">
        <v>420</v>
      </c>
      <c r="D64" s="315">
        <v>0</v>
      </c>
      <c r="E64" s="328">
        <v>0</v>
      </c>
      <c r="F64" s="315">
        <v>0</v>
      </c>
      <c r="G64" s="315">
        <v>0</v>
      </c>
      <c r="H64" s="315">
        <v>0</v>
      </c>
      <c r="I64" s="315">
        <v>0</v>
      </c>
      <c r="J64" s="317">
        <f t="shared" si="1"/>
        <v>0</v>
      </c>
    </row>
    <row r="65" spans="1:10" s="2" customFormat="1" ht="12.75" thickTop="1" thickBot="1" x14ac:dyDescent="0.25">
      <c r="A65" s="179" t="s">
        <v>1268</v>
      </c>
      <c r="B65" s="182">
        <v>3130</v>
      </c>
      <c r="C65" s="182">
        <v>430</v>
      </c>
      <c r="D65" s="324">
        <f t="shared" ref="D65:I65" si="9">SUM(D66:D67)</f>
        <v>0</v>
      </c>
      <c r="E65" s="324">
        <f t="shared" si="9"/>
        <v>0</v>
      </c>
      <c r="F65" s="324">
        <f t="shared" si="9"/>
        <v>0</v>
      </c>
      <c r="G65" s="324">
        <f t="shared" si="9"/>
        <v>0</v>
      </c>
      <c r="H65" s="324">
        <f t="shared" si="9"/>
        <v>0</v>
      </c>
      <c r="I65" s="324">
        <f t="shared" si="9"/>
        <v>0</v>
      </c>
      <c r="J65" s="329">
        <f t="shared" si="1"/>
        <v>0</v>
      </c>
    </row>
    <row r="66" spans="1:10" s="2" customFormat="1" ht="12.75" thickTop="1" thickBot="1" x14ac:dyDescent="0.25">
      <c r="A66" s="312" t="s">
        <v>2290</v>
      </c>
      <c r="B66" s="177">
        <v>3131</v>
      </c>
      <c r="C66" s="177">
        <v>440</v>
      </c>
      <c r="D66" s="315">
        <v>0</v>
      </c>
      <c r="E66" s="328">
        <v>0</v>
      </c>
      <c r="F66" s="315">
        <v>0</v>
      </c>
      <c r="G66" s="315">
        <v>0</v>
      </c>
      <c r="H66" s="315">
        <v>0</v>
      </c>
      <c r="I66" s="315">
        <v>0</v>
      </c>
      <c r="J66" s="317">
        <f t="shared" si="1"/>
        <v>0</v>
      </c>
    </row>
    <row r="67" spans="1:10" s="2" customFormat="1" ht="12.75" thickTop="1" thickBot="1" x14ac:dyDescent="0.25">
      <c r="A67" s="312" t="s">
        <v>1242</v>
      </c>
      <c r="B67" s="177">
        <v>3132</v>
      </c>
      <c r="C67" s="177">
        <v>450</v>
      </c>
      <c r="D67" s="315">
        <v>0</v>
      </c>
      <c r="E67" s="328">
        <v>0</v>
      </c>
      <c r="F67" s="315">
        <v>0</v>
      </c>
      <c r="G67" s="315">
        <v>0</v>
      </c>
      <c r="H67" s="315">
        <v>0</v>
      </c>
      <c r="I67" s="315">
        <v>0</v>
      </c>
      <c r="J67" s="317">
        <f t="shared" si="1"/>
        <v>0</v>
      </c>
    </row>
    <row r="68" spans="1:10" s="2" customFormat="1" ht="12.75" thickTop="1" thickBot="1" x14ac:dyDescent="0.25">
      <c r="A68" s="179" t="s">
        <v>1243</v>
      </c>
      <c r="B68" s="182">
        <v>3140</v>
      </c>
      <c r="C68" s="182">
        <v>460</v>
      </c>
      <c r="D68" s="324">
        <f t="shared" ref="D68:I68" si="10">SUM(D69:D71)</f>
        <v>0</v>
      </c>
      <c r="E68" s="324">
        <f t="shared" si="10"/>
        <v>0</v>
      </c>
      <c r="F68" s="324">
        <f t="shared" si="10"/>
        <v>0</v>
      </c>
      <c r="G68" s="324">
        <f t="shared" si="10"/>
        <v>0</v>
      </c>
      <c r="H68" s="324">
        <f t="shared" si="10"/>
        <v>0</v>
      </c>
      <c r="I68" s="324">
        <f t="shared" si="10"/>
        <v>0</v>
      </c>
      <c r="J68" s="329">
        <f t="shared" si="1"/>
        <v>0</v>
      </c>
    </row>
    <row r="69" spans="1:10" s="2" customFormat="1" ht="13.5" thickTop="1" thickBot="1" x14ac:dyDescent="0.25">
      <c r="A69" s="313" t="s">
        <v>2291</v>
      </c>
      <c r="B69" s="177">
        <v>3141</v>
      </c>
      <c r="C69" s="177">
        <v>470</v>
      </c>
      <c r="D69" s="315">
        <v>0</v>
      </c>
      <c r="E69" s="328">
        <v>0</v>
      </c>
      <c r="F69" s="315">
        <v>0</v>
      </c>
      <c r="G69" s="315">
        <v>0</v>
      </c>
      <c r="H69" s="315">
        <v>0</v>
      </c>
      <c r="I69" s="315">
        <v>0</v>
      </c>
      <c r="J69" s="317">
        <f t="shared" si="1"/>
        <v>0</v>
      </c>
    </row>
    <row r="70" spans="1:10" s="2" customFormat="1" ht="13.5" thickTop="1" thickBot="1" x14ac:dyDescent="0.25">
      <c r="A70" s="313" t="s">
        <v>2292</v>
      </c>
      <c r="B70" s="177">
        <v>3142</v>
      </c>
      <c r="C70" s="177">
        <v>480</v>
      </c>
      <c r="D70" s="315">
        <v>0</v>
      </c>
      <c r="E70" s="328">
        <v>0</v>
      </c>
      <c r="F70" s="315">
        <v>0</v>
      </c>
      <c r="G70" s="315">
        <v>0</v>
      </c>
      <c r="H70" s="315">
        <v>0</v>
      </c>
      <c r="I70" s="315">
        <v>0</v>
      </c>
      <c r="J70" s="317">
        <f t="shared" si="1"/>
        <v>0</v>
      </c>
    </row>
    <row r="71" spans="1:10" s="2" customFormat="1" ht="13.5" thickTop="1" thickBot="1" x14ac:dyDescent="0.25">
      <c r="A71" s="313" t="s">
        <v>2293</v>
      </c>
      <c r="B71" s="177">
        <v>3143</v>
      </c>
      <c r="C71" s="177">
        <v>490</v>
      </c>
      <c r="D71" s="315">
        <v>0</v>
      </c>
      <c r="E71" s="328">
        <v>0</v>
      </c>
      <c r="F71" s="315">
        <v>0</v>
      </c>
      <c r="G71" s="315">
        <v>0</v>
      </c>
      <c r="H71" s="315">
        <v>0</v>
      </c>
      <c r="I71" s="315">
        <v>0</v>
      </c>
      <c r="J71" s="317">
        <f t="shared" si="1"/>
        <v>0</v>
      </c>
    </row>
    <row r="72" spans="1:10" s="2" customFormat="1" ht="12.75" thickTop="1" thickBot="1" x14ac:dyDescent="0.25">
      <c r="A72" s="179" t="s">
        <v>1269</v>
      </c>
      <c r="B72" s="182">
        <v>3150</v>
      </c>
      <c r="C72" s="182">
        <v>500</v>
      </c>
      <c r="D72" s="323">
        <v>0</v>
      </c>
      <c r="E72" s="324">
        <v>0</v>
      </c>
      <c r="F72" s="323">
        <v>0</v>
      </c>
      <c r="G72" s="323">
        <v>0</v>
      </c>
      <c r="H72" s="323">
        <v>0</v>
      </c>
      <c r="I72" s="323">
        <v>0</v>
      </c>
      <c r="J72" s="329">
        <f t="shared" si="1"/>
        <v>0</v>
      </c>
    </row>
    <row r="73" spans="1:10" s="2" customFormat="1" ht="12.75" thickTop="1" thickBot="1" x14ac:dyDescent="0.25">
      <c r="A73" s="179" t="s">
        <v>2294</v>
      </c>
      <c r="B73" s="182">
        <v>3160</v>
      </c>
      <c r="C73" s="182">
        <v>510</v>
      </c>
      <c r="D73" s="323">
        <v>0</v>
      </c>
      <c r="E73" s="324">
        <v>0</v>
      </c>
      <c r="F73" s="323">
        <v>0</v>
      </c>
      <c r="G73" s="323">
        <v>0</v>
      </c>
      <c r="H73" s="323">
        <v>0</v>
      </c>
      <c r="I73" s="323">
        <v>0</v>
      </c>
      <c r="J73" s="329">
        <f t="shared" si="1"/>
        <v>0</v>
      </c>
    </row>
    <row r="74" spans="1:10" s="2" customFormat="1" ht="12.75" thickTop="1" thickBot="1" x14ac:dyDescent="0.25">
      <c r="A74" s="178" t="s">
        <v>1270</v>
      </c>
      <c r="B74" s="181">
        <v>3200</v>
      </c>
      <c r="C74" s="181">
        <v>520</v>
      </c>
      <c r="D74" s="325">
        <f t="shared" ref="D74:I74" si="11">SUM(D75:D78)</f>
        <v>0</v>
      </c>
      <c r="E74" s="325">
        <f t="shared" si="11"/>
        <v>0</v>
      </c>
      <c r="F74" s="325">
        <f t="shared" si="11"/>
        <v>0</v>
      </c>
      <c r="G74" s="325">
        <f t="shared" si="11"/>
        <v>0</v>
      </c>
      <c r="H74" s="325">
        <f t="shared" si="11"/>
        <v>0</v>
      </c>
      <c r="I74" s="325">
        <f t="shared" si="11"/>
        <v>0</v>
      </c>
      <c r="J74" s="157">
        <f t="shared" si="1"/>
        <v>0</v>
      </c>
    </row>
    <row r="75" spans="1:10" s="2" customFormat="1" ht="12.75" thickTop="1" thickBot="1" x14ac:dyDescent="0.25">
      <c r="A75" s="180" t="s">
        <v>1165</v>
      </c>
      <c r="B75" s="182">
        <v>3210</v>
      </c>
      <c r="C75" s="182">
        <v>530</v>
      </c>
      <c r="D75" s="330">
        <v>0</v>
      </c>
      <c r="E75" s="331">
        <v>0</v>
      </c>
      <c r="F75" s="330">
        <v>0</v>
      </c>
      <c r="G75" s="330">
        <v>0</v>
      </c>
      <c r="H75" s="330">
        <v>0</v>
      </c>
      <c r="I75" s="330">
        <v>0</v>
      </c>
      <c r="J75" s="329">
        <f t="shared" si="1"/>
        <v>0</v>
      </c>
    </row>
    <row r="76" spans="1:10" s="2" customFormat="1" ht="12.75" thickTop="1" thickBot="1" x14ac:dyDescent="0.25">
      <c r="A76" s="180" t="s">
        <v>1271</v>
      </c>
      <c r="B76" s="182">
        <v>3220</v>
      </c>
      <c r="C76" s="182">
        <v>540</v>
      </c>
      <c r="D76" s="330">
        <v>0</v>
      </c>
      <c r="E76" s="331">
        <v>0</v>
      </c>
      <c r="F76" s="330">
        <v>0</v>
      </c>
      <c r="G76" s="330">
        <v>0</v>
      </c>
      <c r="H76" s="330">
        <v>0</v>
      </c>
      <c r="I76" s="330">
        <v>0</v>
      </c>
      <c r="J76" s="329">
        <f t="shared" si="1"/>
        <v>0</v>
      </c>
    </row>
    <row r="77" spans="1:10" s="2" customFormat="1" ht="12.75" thickTop="1" thickBot="1" x14ac:dyDescent="0.25">
      <c r="A77" s="179" t="s">
        <v>2295</v>
      </c>
      <c r="B77" s="182">
        <v>3230</v>
      </c>
      <c r="C77" s="182">
        <v>550</v>
      </c>
      <c r="D77" s="330">
        <v>0</v>
      </c>
      <c r="E77" s="331">
        <v>0</v>
      </c>
      <c r="F77" s="330">
        <v>0</v>
      </c>
      <c r="G77" s="330">
        <v>0</v>
      </c>
      <c r="H77" s="330">
        <v>0</v>
      </c>
      <c r="I77" s="330">
        <v>0</v>
      </c>
      <c r="J77" s="329">
        <f t="shared" si="1"/>
        <v>0</v>
      </c>
    </row>
    <row r="78" spans="1:10" s="2" customFormat="1" ht="12.75" thickTop="1" thickBot="1" x14ac:dyDescent="0.25">
      <c r="A78" s="180" t="s">
        <v>1272</v>
      </c>
      <c r="B78" s="182">
        <v>3240</v>
      </c>
      <c r="C78" s="182">
        <v>560</v>
      </c>
      <c r="D78" s="323">
        <v>0</v>
      </c>
      <c r="E78" s="324">
        <v>0</v>
      </c>
      <c r="F78" s="323">
        <v>0</v>
      </c>
      <c r="G78" s="323">
        <v>0</v>
      </c>
      <c r="H78" s="323">
        <v>0</v>
      </c>
      <c r="I78" s="323">
        <v>0</v>
      </c>
      <c r="J78" s="329">
        <f t="shared" si="1"/>
        <v>0</v>
      </c>
    </row>
    <row r="79" spans="1:10" s="2" customFormat="1" ht="12.75" thickTop="1" thickBot="1" x14ac:dyDescent="0.25">
      <c r="A79" s="181" t="s">
        <v>1230</v>
      </c>
      <c r="B79" s="181">
        <v>4100</v>
      </c>
      <c r="C79" s="181">
        <v>570</v>
      </c>
      <c r="D79" s="331">
        <f t="shared" ref="D79:I79" si="12">SUM(D80)</f>
        <v>0</v>
      </c>
      <c r="E79" s="331">
        <f t="shared" si="12"/>
        <v>0</v>
      </c>
      <c r="F79" s="331">
        <f t="shared" si="12"/>
        <v>0</v>
      </c>
      <c r="G79" s="331">
        <f t="shared" si="12"/>
        <v>0</v>
      </c>
      <c r="H79" s="331">
        <f t="shared" si="12"/>
        <v>0</v>
      </c>
      <c r="I79" s="331">
        <f t="shared" si="12"/>
        <v>0</v>
      </c>
      <c r="J79" s="157">
        <f t="shared" si="1"/>
        <v>0</v>
      </c>
    </row>
    <row r="80" spans="1:10" s="2" customFormat="1" ht="12.75" thickTop="1" thickBot="1" x14ac:dyDescent="0.25">
      <c r="A80" s="179" t="s">
        <v>1275</v>
      </c>
      <c r="B80" s="182">
        <v>4110</v>
      </c>
      <c r="C80" s="182">
        <v>580</v>
      </c>
      <c r="D80" s="324">
        <f t="shared" ref="D80:I80" si="13">SUM(D81:D83)</f>
        <v>0</v>
      </c>
      <c r="E80" s="324">
        <f t="shared" si="13"/>
        <v>0</v>
      </c>
      <c r="F80" s="324">
        <f t="shared" si="13"/>
        <v>0</v>
      </c>
      <c r="G80" s="324">
        <f t="shared" si="13"/>
        <v>0</v>
      </c>
      <c r="H80" s="324">
        <f t="shared" si="13"/>
        <v>0</v>
      </c>
      <c r="I80" s="324">
        <f t="shared" si="13"/>
        <v>0</v>
      </c>
      <c r="J80" s="329">
        <f t="shared" si="1"/>
        <v>0</v>
      </c>
    </row>
    <row r="81" spans="1:10" s="2" customFormat="1" ht="12.75" thickTop="1" thickBot="1" x14ac:dyDescent="0.25">
      <c r="A81" s="312" t="s">
        <v>1047</v>
      </c>
      <c r="B81" s="177">
        <v>4111</v>
      </c>
      <c r="C81" s="177">
        <v>590</v>
      </c>
      <c r="D81" s="323">
        <v>0</v>
      </c>
      <c r="E81" s="324">
        <v>0</v>
      </c>
      <c r="F81" s="323">
        <v>0</v>
      </c>
      <c r="G81" s="323">
        <v>0</v>
      </c>
      <c r="H81" s="323">
        <v>0</v>
      </c>
      <c r="I81" s="323">
        <v>0</v>
      </c>
      <c r="J81" s="317">
        <f t="shared" si="1"/>
        <v>0</v>
      </c>
    </row>
    <row r="82" spans="1:10" s="2" customFormat="1" ht="12.75" customHeight="1" thickTop="1" thickBot="1" x14ac:dyDescent="0.25">
      <c r="A82" s="312" t="s">
        <v>1048</v>
      </c>
      <c r="B82" s="177">
        <v>4112</v>
      </c>
      <c r="C82" s="177">
        <v>600</v>
      </c>
      <c r="D82" s="323">
        <v>0</v>
      </c>
      <c r="E82" s="324">
        <v>0</v>
      </c>
      <c r="F82" s="323">
        <v>0</v>
      </c>
      <c r="G82" s="323">
        <v>0</v>
      </c>
      <c r="H82" s="323">
        <v>0</v>
      </c>
      <c r="I82" s="323">
        <v>0</v>
      </c>
      <c r="J82" s="317">
        <f t="shared" si="1"/>
        <v>0</v>
      </c>
    </row>
    <row r="83" spans="1:10" s="2" customFormat="1" ht="14.25" thickTop="1" thickBot="1" x14ac:dyDescent="0.25">
      <c r="A83" s="314" t="s">
        <v>1231</v>
      </c>
      <c r="B83" s="177">
        <v>4113</v>
      </c>
      <c r="C83" s="177">
        <v>610</v>
      </c>
      <c r="D83" s="315">
        <v>0</v>
      </c>
      <c r="E83" s="328">
        <v>0</v>
      </c>
      <c r="F83" s="315">
        <v>0</v>
      </c>
      <c r="G83" s="315">
        <v>0</v>
      </c>
      <c r="H83" s="315">
        <v>0</v>
      </c>
      <c r="I83" s="315">
        <v>0</v>
      </c>
      <c r="J83" s="317">
        <f t="shared" si="1"/>
        <v>0</v>
      </c>
    </row>
    <row r="84" spans="1:10" s="2" customFormat="1" ht="12.75" thickTop="1" thickBot="1" x14ac:dyDescent="0.25">
      <c r="A84" s="181" t="s">
        <v>1239</v>
      </c>
      <c r="B84" s="181">
        <v>4200</v>
      </c>
      <c r="C84" s="181">
        <v>620</v>
      </c>
      <c r="D84" s="325">
        <f t="shared" ref="D84:I84" si="14">D85</f>
        <v>0</v>
      </c>
      <c r="E84" s="325">
        <f t="shared" si="14"/>
        <v>0</v>
      </c>
      <c r="F84" s="325">
        <f t="shared" si="14"/>
        <v>0</v>
      </c>
      <c r="G84" s="325">
        <f t="shared" si="14"/>
        <v>0</v>
      </c>
      <c r="H84" s="325">
        <f t="shared" si="14"/>
        <v>0</v>
      </c>
      <c r="I84" s="325">
        <f t="shared" si="14"/>
        <v>0</v>
      </c>
      <c r="J84" s="157">
        <f t="shared" si="1"/>
        <v>0</v>
      </c>
    </row>
    <row r="85" spans="1:10" s="2" customFormat="1" ht="12.75" thickTop="1" thickBot="1" x14ac:dyDescent="0.25">
      <c r="A85" s="179" t="s">
        <v>1049</v>
      </c>
      <c r="B85" s="182">
        <v>4210</v>
      </c>
      <c r="C85" s="182">
        <v>630</v>
      </c>
      <c r="D85" s="323">
        <v>0</v>
      </c>
      <c r="E85" s="324">
        <v>0</v>
      </c>
      <c r="F85" s="323">
        <v>0</v>
      </c>
      <c r="G85" s="323">
        <v>0</v>
      </c>
      <c r="H85" s="323">
        <v>0</v>
      </c>
      <c r="I85" s="323">
        <v>0</v>
      </c>
      <c r="J85" s="329">
        <f t="shared" si="1"/>
        <v>0</v>
      </c>
    </row>
    <row r="86" spans="1:10" s="2" customFormat="1" ht="12.75" thickTop="1" thickBot="1" x14ac:dyDescent="0.25">
      <c r="A86" s="312" t="s">
        <v>1050</v>
      </c>
      <c r="B86" s="177">
        <v>5000</v>
      </c>
      <c r="C86" s="177">
        <v>640</v>
      </c>
      <c r="D86" s="315" t="s">
        <v>1236</v>
      </c>
      <c r="E86" s="315">
        <v>162903</v>
      </c>
      <c r="F86" s="316" t="s">
        <v>1236</v>
      </c>
      <c r="G86" s="316" t="s">
        <v>1236</v>
      </c>
      <c r="H86" s="316" t="s">
        <v>1236</v>
      </c>
      <c r="I86" s="316" t="s">
        <v>1236</v>
      </c>
      <c r="J86" s="317" t="s">
        <v>1236</v>
      </c>
    </row>
    <row r="87" spans="1:10" s="2" customFormat="1" ht="12.75" thickTop="1" thickBot="1" x14ac:dyDescent="0.25">
      <c r="A87" s="312" t="s">
        <v>1274</v>
      </c>
      <c r="B87" s="177">
        <v>9000</v>
      </c>
      <c r="C87" s="177">
        <v>650</v>
      </c>
      <c r="D87" s="315">
        <v>0</v>
      </c>
      <c r="E87" s="328">
        <v>0</v>
      </c>
      <c r="F87" s="315">
        <v>0</v>
      </c>
      <c r="G87" s="315">
        <v>0</v>
      </c>
      <c r="H87" s="315">
        <v>0</v>
      </c>
      <c r="I87" s="315">
        <v>0</v>
      </c>
      <c r="J87" s="317">
        <f t="shared" si="1"/>
        <v>0</v>
      </c>
    </row>
    <row r="88" spans="1:10" s="2" customFormat="1" ht="12" hidden="1" thickTop="1" x14ac:dyDescent="0.2">
      <c r="A88" s="189"/>
      <c r="B88" s="190"/>
      <c r="C88" s="190">
        <v>650</v>
      </c>
      <c r="D88" s="161"/>
      <c r="E88" s="191"/>
      <c r="F88" s="161"/>
      <c r="G88" s="161"/>
      <c r="H88" s="161"/>
      <c r="I88" s="161"/>
      <c r="J88" s="192"/>
    </row>
    <row r="89" spans="1:10" s="2" customFormat="1" ht="11.25" hidden="1" x14ac:dyDescent="0.2">
      <c r="A89" s="45"/>
      <c r="B89" s="96"/>
      <c r="C89" s="96"/>
      <c r="D89" s="104"/>
      <c r="E89" s="79"/>
      <c r="F89" s="104"/>
      <c r="G89" s="104"/>
      <c r="H89" s="104"/>
      <c r="I89" s="104"/>
      <c r="J89" s="129"/>
    </row>
    <row r="90" spans="1:10" s="2" customFormat="1" ht="11.25" hidden="1" x14ac:dyDescent="0.2">
      <c r="A90" s="45"/>
      <c r="B90" s="96"/>
      <c r="C90" s="96"/>
      <c r="D90" s="104"/>
      <c r="E90" s="79"/>
      <c r="F90" s="104"/>
      <c r="G90" s="104"/>
      <c r="H90" s="104"/>
      <c r="I90" s="104"/>
      <c r="J90" s="129"/>
    </row>
    <row r="91" spans="1:10" s="2" customFormat="1" ht="12.75" hidden="1" x14ac:dyDescent="0.2">
      <c r="A91" s="55"/>
      <c r="B91" s="96"/>
      <c r="C91" s="96"/>
      <c r="D91" s="104"/>
      <c r="E91" s="106"/>
      <c r="F91" s="104"/>
      <c r="G91" s="104"/>
      <c r="H91" s="104"/>
      <c r="I91" s="104"/>
      <c r="J91" s="129"/>
    </row>
    <row r="92" spans="1:10" s="2" customFormat="1" ht="11.25" hidden="1" x14ac:dyDescent="0.2">
      <c r="A92" s="52"/>
      <c r="B92" s="94"/>
      <c r="C92" s="94"/>
      <c r="D92" s="133"/>
      <c r="E92" s="132"/>
      <c r="F92" s="133"/>
      <c r="G92" s="133"/>
      <c r="H92" s="133"/>
      <c r="I92" s="133"/>
      <c r="J92" s="92"/>
    </row>
    <row r="93" spans="1:10" s="2" customFormat="1" ht="11.25" hidden="1" x14ac:dyDescent="0.2">
      <c r="A93" s="45"/>
      <c r="B93" s="96"/>
      <c r="C93" s="96"/>
      <c r="D93" s="104"/>
      <c r="E93" s="79"/>
      <c r="F93" s="104"/>
      <c r="G93" s="104"/>
      <c r="H93" s="104"/>
      <c r="I93" s="104"/>
      <c r="J93" s="129"/>
    </row>
    <row r="94" spans="1:10" s="2" customFormat="1" ht="11.25" hidden="1" x14ac:dyDescent="0.2">
      <c r="A94" s="45"/>
      <c r="B94" s="96"/>
      <c r="C94" s="96"/>
      <c r="D94" s="104"/>
      <c r="E94" s="79"/>
      <c r="F94" s="104"/>
      <c r="G94" s="104"/>
      <c r="H94" s="104"/>
      <c r="I94" s="104"/>
      <c r="J94" s="129"/>
    </row>
    <row r="95" spans="1:10" s="2" customFormat="1" ht="11.25" hidden="1" x14ac:dyDescent="0.2">
      <c r="A95" s="45"/>
      <c r="B95" s="96"/>
      <c r="C95" s="96"/>
      <c r="D95" s="104"/>
      <c r="E95" s="79"/>
      <c r="F95" s="104"/>
      <c r="G95" s="104"/>
      <c r="H95" s="104"/>
      <c r="I95" s="104"/>
      <c r="J95" s="129"/>
    </row>
    <row r="96" spans="1:10" s="2" customFormat="1" ht="12" hidden="1" x14ac:dyDescent="0.2">
      <c r="A96" s="50"/>
      <c r="B96" s="93"/>
      <c r="C96" s="93"/>
      <c r="D96" s="103"/>
      <c r="E96" s="91"/>
      <c r="F96" s="103"/>
      <c r="G96" s="103"/>
      <c r="H96" s="103"/>
      <c r="I96" s="103"/>
      <c r="J96" s="92"/>
    </row>
    <row r="97" spans="1:10" s="2" customFormat="1" ht="11.25" hidden="1" x14ac:dyDescent="0.2">
      <c r="A97" s="52"/>
      <c r="B97" s="94"/>
      <c r="C97" s="94"/>
      <c r="D97" s="130"/>
      <c r="E97" s="131"/>
      <c r="F97" s="130"/>
      <c r="G97" s="130"/>
      <c r="H97" s="130"/>
      <c r="I97" s="130"/>
      <c r="J97" s="134"/>
    </row>
    <row r="98" spans="1:10" s="2" customFormat="1" ht="11.25" hidden="1" x14ac:dyDescent="0.2">
      <c r="A98" s="52"/>
      <c r="B98" s="94"/>
      <c r="C98" s="94"/>
      <c r="D98" s="130"/>
      <c r="E98" s="131"/>
      <c r="F98" s="130"/>
      <c r="G98" s="130"/>
      <c r="H98" s="130"/>
      <c r="I98" s="130"/>
      <c r="J98" s="134"/>
    </row>
    <row r="99" spans="1:10" s="2" customFormat="1" ht="11.25" hidden="1" x14ac:dyDescent="0.2">
      <c r="A99" s="48"/>
      <c r="B99" s="108"/>
      <c r="C99" s="98"/>
      <c r="D99" s="102"/>
      <c r="E99" s="90"/>
      <c r="F99" s="105"/>
      <c r="G99" s="105"/>
      <c r="H99" s="105"/>
      <c r="I99" s="105"/>
      <c r="J99" s="97"/>
    </row>
    <row r="100" spans="1:10" ht="14.25" customHeight="1" thickTop="1" x14ac:dyDescent="0.25">
      <c r="A100" s="120" t="s">
        <v>2509</v>
      </c>
      <c r="D100" s="22"/>
      <c r="E100" s="22"/>
    </row>
    <row r="101" spans="1:10" s="1" customFormat="1" ht="12.75" customHeight="1" x14ac:dyDescent="0.25">
      <c r="A101" s="9" t="str">
        <f>ЗАПОЛНИТЬ!F30</f>
        <v>Начальник</v>
      </c>
      <c r="C101" s="9"/>
      <c r="D101" s="676"/>
      <c r="E101" s="676"/>
      <c r="F101" s="9"/>
      <c r="G101" s="670" t="str">
        <f>ЗАПОЛНИТЬ!F26</f>
        <v>Л.П.КОЛЄСНІК</v>
      </c>
      <c r="H101" s="670"/>
      <c r="I101" s="670"/>
    </row>
    <row r="102" spans="1:10" s="1" customFormat="1" ht="12.75" customHeight="1" x14ac:dyDescent="0.25">
      <c r="B102" s="9"/>
      <c r="C102" s="9"/>
      <c r="D102" s="671" t="s">
        <v>1273</v>
      </c>
      <c r="E102" s="671"/>
      <c r="F102" s="9"/>
      <c r="G102" s="669" t="s">
        <v>391</v>
      </c>
      <c r="H102" s="669"/>
    </row>
    <row r="103" spans="1:10" s="1" customFormat="1" ht="15" customHeight="1" x14ac:dyDescent="0.25">
      <c r="A103" s="9" t="str">
        <f>ЗАПОЛНИТЬ!F31</f>
        <v>Головний бухгалтер</v>
      </c>
      <c r="C103" s="9"/>
      <c r="D103" s="683"/>
      <c r="E103" s="683"/>
      <c r="F103" s="9"/>
      <c r="G103" s="670" t="str">
        <f>ЗАПОЛНИТЬ!F28</f>
        <v>Б.І.НОВІК</v>
      </c>
      <c r="H103" s="670"/>
      <c r="I103" s="670"/>
    </row>
    <row r="104" spans="1:10" s="1" customFormat="1" ht="12" customHeight="1" x14ac:dyDescent="0.25">
      <c r="A104" s="32" t="str">
        <f>ЗАПОЛНИТЬ!C19</f>
        <v>"10" січня 2018 року</v>
      </c>
      <c r="C104" s="9"/>
      <c r="D104" s="671" t="s">
        <v>1273</v>
      </c>
      <c r="E104" s="671"/>
      <c r="G104" s="669" t="s">
        <v>391</v>
      </c>
      <c r="H104" s="669"/>
      <c r="I104" s="163"/>
    </row>
    <row r="105" spans="1:10" s="1" customFormat="1" x14ac:dyDescent="0.25">
      <c r="A105" s="162"/>
    </row>
    <row r="107" spans="1:10" x14ac:dyDescent="0.25">
      <c r="A107" s="207"/>
    </row>
  </sheetData>
  <sheetProtection formatColumns="0" formatRows="0"/>
  <mergeCells count="34">
    <mergeCell ref="B11:G11"/>
    <mergeCell ref="G101:I101"/>
    <mergeCell ref="D102:E102"/>
    <mergeCell ref="G1:J3"/>
    <mergeCell ref="F19:F21"/>
    <mergeCell ref="E19:E21"/>
    <mergeCell ref="E13:J13"/>
    <mergeCell ref="H19:H21"/>
    <mergeCell ref="A4:J4"/>
    <mergeCell ref="A15:C15"/>
    <mergeCell ref="J19:J21"/>
    <mergeCell ref="B9:G9"/>
    <mergeCell ref="B10:G10"/>
    <mergeCell ref="A5:F5"/>
    <mergeCell ref="A6:J6"/>
    <mergeCell ref="A14:C14"/>
    <mergeCell ref="E12:H12"/>
    <mergeCell ref="A12:C12"/>
    <mergeCell ref="A13:C13"/>
    <mergeCell ref="E15:J15"/>
    <mergeCell ref="E14:J14"/>
    <mergeCell ref="D104:E104"/>
    <mergeCell ref="G104:H104"/>
    <mergeCell ref="A18:L18"/>
    <mergeCell ref="C19:C21"/>
    <mergeCell ref="D19:D21"/>
    <mergeCell ref="A19:A21"/>
    <mergeCell ref="B19:B21"/>
    <mergeCell ref="I19:I21"/>
    <mergeCell ref="D103:E103"/>
    <mergeCell ref="G103:I103"/>
    <mergeCell ref="G19:G21"/>
    <mergeCell ref="G102:H102"/>
    <mergeCell ref="D101:E101"/>
  </mergeCells>
  <phoneticPr fontId="0" type="noConversion"/>
  <pageMargins left="0.19685039370078741" right="0.19685039370078741" top="0.59055118110236227" bottom="0.19685039370078741" header="0.39370078740157483" footer="0.19685039370078741"/>
  <pageSetup paperSize="9" scale="90" fitToHeight="2" orientation="landscape" r:id="rId1"/>
  <headerFooter differentOddEven="1">
    <evenHeader>&amp;C2&amp;RПродовження додатка 1</evenHeader>
  </headerFooter>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2">
    <pageSetUpPr fitToPage="1"/>
  </sheetPr>
  <dimension ref="A1:N107"/>
  <sheetViews>
    <sheetView topLeftCell="A4" zoomScaleNormal="100" workbookViewId="0">
      <selection activeCell="D36" sqref="D36"/>
    </sheetView>
  </sheetViews>
  <sheetFormatPr defaultRowHeight="15" x14ac:dyDescent="0.25"/>
  <cols>
    <col min="1" max="1" width="66" customWidth="1"/>
    <col min="2" max="2" width="5.28515625" customWidth="1"/>
    <col min="3" max="3" width="4.42578125" customWidth="1"/>
    <col min="4" max="5" width="10.570312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1" customFormat="1" ht="15" customHeight="1" x14ac:dyDescent="0.25">
      <c r="G1" s="682" t="s">
        <v>5125</v>
      </c>
      <c r="H1" s="682"/>
      <c r="I1" s="682"/>
      <c r="J1" s="682"/>
      <c r="K1" s="14"/>
    </row>
    <row r="2" spans="1:14" s="1" customFormat="1" ht="36.75" customHeight="1" x14ac:dyDescent="0.25">
      <c r="G2" s="682"/>
      <c r="H2" s="682"/>
      <c r="I2" s="682"/>
      <c r="J2" s="682"/>
      <c r="K2" s="14"/>
    </row>
    <row r="3" spans="1:14" s="1" customFormat="1" ht="0.75" customHeight="1" x14ac:dyDescent="0.25">
      <c r="G3" s="682"/>
      <c r="H3" s="682"/>
      <c r="I3" s="682"/>
      <c r="J3" s="682"/>
      <c r="K3" s="14"/>
    </row>
    <row r="4" spans="1:14" s="1" customFormat="1" x14ac:dyDescent="0.25">
      <c r="A4" s="687" t="s">
        <v>3</v>
      </c>
      <c r="B4" s="687"/>
      <c r="C4" s="687"/>
      <c r="D4" s="687"/>
      <c r="E4" s="687"/>
      <c r="F4" s="687"/>
      <c r="G4" s="687"/>
      <c r="H4" s="687"/>
      <c r="I4" s="687"/>
      <c r="J4" s="687"/>
      <c r="K4" s="13"/>
      <c r="L4" s="13"/>
      <c r="M4" s="13"/>
      <c r="N4" s="13"/>
    </row>
    <row r="5" spans="1:14" s="1" customFormat="1" x14ac:dyDescent="0.25">
      <c r="A5" s="689" t="str">
        <f>IF(ЗАПОЛНИТЬ!$F$7=1,CONCATENATE(шапки!A2),CONCATENATE(шапки!A2,шапки!C2))</f>
        <v>про надходження та використання коштів загального фонду (форма      №2д,</v>
      </c>
      <c r="B5" s="689"/>
      <c r="C5" s="689"/>
      <c r="D5" s="689"/>
      <c r="E5" s="689"/>
      <c r="F5" s="689"/>
      <c r="G5" s="42" t="str">
        <f>IF(ЗАПОЛНИТЬ!$F$7=1,шапки!C2,шапки!D2)</f>
        <v xml:space="preserve">      №2м)</v>
      </c>
      <c r="H5" s="41" t="str">
        <f>IF(ЗАПОЛНИТЬ!$F$7=1,шапки!D2,"")</f>
        <v/>
      </c>
      <c r="I5" s="13"/>
      <c r="J5" s="13"/>
      <c r="K5" s="13"/>
      <c r="L5" s="13"/>
      <c r="M5" s="13"/>
      <c r="N5" s="13"/>
    </row>
    <row r="6" spans="1:14" s="1" customFormat="1" x14ac:dyDescent="0.25">
      <c r="A6" s="684" t="str">
        <f>CONCATENATE("за ",ЗАПОЛНИТЬ!$B$17," ",ЗАПОЛНИТЬ!$C$17)</f>
        <v>за  2017 р.</v>
      </c>
      <c r="B6" s="684"/>
      <c r="C6" s="684"/>
      <c r="D6" s="684"/>
      <c r="E6" s="684"/>
      <c r="F6" s="684"/>
      <c r="G6" s="684"/>
      <c r="H6" s="684"/>
      <c r="I6" s="684"/>
      <c r="J6" s="684"/>
    </row>
    <row r="7" spans="1:14" s="2" customFormat="1" ht="9" customHeight="1" x14ac:dyDescent="0.2">
      <c r="J7" s="116" t="s">
        <v>4</v>
      </c>
    </row>
    <row r="8" spans="1:14" s="2" customFormat="1" ht="6.75" hidden="1" customHeight="1" x14ac:dyDescent="0.2">
      <c r="J8" s="82"/>
    </row>
    <row r="9" spans="1:14" s="2" customFormat="1" ht="12" x14ac:dyDescent="0.2">
      <c r="A9" s="29" t="s">
        <v>5</v>
      </c>
      <c r="B9" s="685" t="str">
        <f>ЗАПОЛНИТЬ!B3</f>
        <v>Відділ освіти виконавчого комітету Апостолівської міської ради</v>
      </c>
      <c r="C9" s="685"/>
      <c r="D9" s="685"/>
      <c r="E9" s="685"/>
      <c r="F9" s="685"/>
      <c r="G9" s="685"/>
      <c r="H9" s="31" t="s">
        <v>6</v>
      </c>
      <c r="J9" s="30" t="str">
        <f>ЗАПОЛНИТЬ!B13</f>
        <v>40220031</v>
      </c>
      <c r="K9" s="15"/>
      <c r="L9" s="4"/>
    </row>
    <row r="10" spans="1:14" s="2" customFormat="1" ht="11.25" customHeight="1" x14ac:dyDescent="0.2">
      <c r="A10" s="5" t="s">
        <v>1246</v>
      </c>
      <c r="B10" s="686" t="str">
        <f>ЗАПОЛНИТЬ!B5</f>
        <v>м.Апостолове</v>
      </c>
      <c r="C10" s="686"/>
      <c r="D10" s="686"/>
      <c r="E10" s="686"/>
      <c r="F10" s="686"/>
      <c r="G10" s="686"/>
      <c r="H10" s="2" t="s">
        <v>1247</v>
      </c>
      <c r="J10" s="3">
        <f>ЗАПОЛНИТЬ!B14</f>
        <v>1220310100</v>
      </c>
      <c r="K10" s="15"/>
      <c r="L10" s="5"/>
    </row>
    <row r="11" spans="1:14" s="2" customFormat="1" ht="11.25" customHeight="1" x14ac:dyDescent="0.2">
      <c r="A11" s="87" t="s">
        <v>8</v>
      </c>
      <c r="B11" s="678" t="str">
        <f>ЗАПОЛНИТЬ!D15</f>
        <v>Орган місцевого самоврядування</v>
      </c>
      <c r="C11" s="678"/>
      <c r="D11" s="678"/>
      <c r="E11" s="678"/>
      <c r="F11" s="678"/>
      <c r="G11" s="678"/>
      <c r="H11" s="81" t="s">
        <v>7</v>
      </c>
      <c r="J11" s="3">
        <f>ЗАПОЛНИТЬ!B15</f>
        <v>420</v>
      </c>
      <c r="K11" s="15"/>
      <c r="L11" s="5"/>
    </row>
    <row r="12" spans="1:14" s="2" customFormat="1" ht="12" customHeight="1" x14ac:dyDescent="0.2">
      <c r="A12" s="679" t="s">
        <v>1248</v>
      </c>
      <c r="B12" s="679"/>
      <c r="C12" s="679"/>
      <c r="D12" s="139" t="str">
        <f>ЗАПОЛНИТЬ!H9</f>
        <v>220</v>
      </c>
      <c r="E12" s="680" t="str">
        <f>IF(D12&gt;0,VLOOKUP(D12,'ДовидникКВК(ГОС)'!A:B,2,FALSE),"")</f>
        <v>Міністерство освіти і науки України</v>
      </c>
      <c r="F12" s="680"/>
      <c r="G12" s="680"/>
      <c r="H12" s="680"/>
      <c r="K12" s="16"/>
      <c r="L12" s="4"/>
    </row>
    <row r="13" spans="1:14" s="2" customFormat="1" ht="11.25" x14ac:dyDescent="0.2">
      <c r="A13" s="679" t="s">
        <v>1250</v>
      </c>
      <c r="B13" s="679"/>
      <c r="C13" s="679"/>
      <c r="D13" s="137"/>
      <c r="E13" s="694" t="str">
        <f>IF(D13&gt;0,VLOOKUP(D13,ДовидникКПК!B:C,2,FALSE),"")</f>
        <v/>
      </c>
      <c r="F13" s="694"/>
      <c r="G13" s="694"/>
      <c r="H13" s="694"/>
      <c r="I13" s="694"/>
      <c r="J13" s="694"/>
      <c r="K13" s="15"/>
      <c r="L13" s="4"/>
    </row>
    <row r="14" spans="1:14" s="2" customFormat="1" ht="11.25" x14ac:dyDescent="0.2">
      <c r="A14" s="691" t="s">
        <v>1940</v>
      </c>
      <c r="B14" s="691"/>
      <c r="C14" s="691"/>
      <c r="D14" s="89" t="str">
        <f>ЗАПОЛНИТЬ!H10</f>
        <v>001</v>
      </c>
      <c r="E14" s="688" t="str">
        <f>ЗАПОЛНИТЬ!I10</f>
        <v>-</v>
      </c>
      <c r="F14" s="688"/>
      <c r="G14" s="688"/>
      <c r="H14" s="688"/>
      <c r="I14" s="688"/>
      <c r="J14" s="688"/>
      <c r="K14" s="17"/>
      <c r="L14" s="6"/>
    </row>
    <row r="15" spans="1:14" s="2" customFormat="1" ht="33.75" customHeight="1" x14ac:dyDescent="0.2">
      <c r="A15" s="690" t="s">
        <v>2755</v>
      </c>
      <c r="B15" s="691"/>
      <c r="C15" s="691"/>
      <c r="D15" s="479" t="s">
        <v>5636</v>
      </c>
      <c r="E15" s="692" t="str">
        <f>VLOOKUP(RIGHT(D15,4),КПКВМБ!A:B,2,FALSE)</f>
        <v>Здійснення централізованого господарського обслуговування</v>
      </c>
      <c r="F15" s="692"/>
      <c r="G15" s="692"/>
      <c r="H15" s="692"/>
      <c r="I15" s="692"/>
      <c r="J15" s="692"/>
      <c r="K15" s="17"/>
      <c r="L15" s="6"/>
    </row>
    <row r="16" spans="1:14" s="2" customFormat="1" ht="11.25" x14ac:dyDescent="0.2">
      <c r="A16" s="83" t="s">
        <v>5596</v>
      </c>
    </row>
    <row r="17" spans="1:12" s="2" customFormat="1" ht="11.25" x14ac:dyDescent="0.2">
      <c r="A17" s="7" t="s">
        <v>2758</v>
      </c>
    </row>
    <row r="18" spans="1:12" s="2" customFormat="1" ht="3" customHeight="1" thickBot="1" x14ac:dyDescent="0.25">
      <c r="A18" s="672"/>
      <c r="B18" s="672"/>
      <c r="C18" s="672"/>
      <c r="D18" s="672"/>
      <c r="E18" s="672"/>
      <c r="F18" s="672"/>
      <c r="G18" s="672"/>
      <c r="H18" s="672"/>
      <c r="I18" s="672"/>
      <c r="J18" s="672"/>
      <c r="K18" s="672"/>
      <c r="L18" s="672"/>
    </row>
    <row r="19" spans="1:12" s="2" customFormat="1" ht="11.25" customHeight="1" thickTop="1" thickBot="1" x14ac:dyDescent="0.25">
      <c r="A19" s="673" t="s">
        <v>1251</v>
      </c>
      <c r="B19" s="674" t="s">
        <v>13</v>
      </c>
      <c r="C19" s="673" t="s">
        <v>1253</v>
      </c>
      <c r="D19" s="674" t="s">
        <v>11</v>
      </c>
      <c r="E19" s="674" t="s">
        <v>2511</v>
      </c>
      <c r="F19" s="675" t="s">
        <v>12</v>
      </c>
      <c r="G19" s="675" t="s">
        <v>10</v>
      </c>
      <c r="H19" s="675" t="s">
        <v>392</v>
      </c>
      <c r="I19" s="675" t="s">
        <v>393</v>
      </c>
      <c r="J19" s="674" t="s">
        <v>9</v>
      </c>
    </row>
    <row r="20" spans="1:12" s="2" customFormat="1" ht="12.75" thickTop="1" thickBot="1" x14ac:dyDescent="0.25">
      <c r="A20" s="673"/>
      <c r="B20" s="674"/>
      <c r="C20" s="673"/>
      <c r="D20" s="674"/>
      <c r="E20" s="674"/>
      <c r="F20" s="675"/>
      <c r="G20" s="675"/>
      <c r="H20" s="675"/>
      <c r="I20" s="675"/>
      <c r="J20" s="674"/>
    </row>
    <row r="21" spans="1:12" s="2" customFormat="1" ht="12.75" thickTop="1" thickBot="1" x14ac:dyDescent="0.25">
      <c r="A21" s="673"/>
      <c r="B21" s="674"/>
      <c r="C21" s="673"/>
      <c r="D21" s="674"/>
      <c r="E21" s="674"/>
      <c r="F21" s="675"/>
      <c r="G21" s="675"/>
      <c r="H21" s="675"/>
      <c r="I21" s="675"/>
      <c r="J21" s="674"/>
    </row>
    <row r="22" spans="1:12" s="2" customFormat="1" ht="12.75" thickTop="1" thickBot="1" x14ac:dyDescent="0.25">
      <c r="A22" s="295">
        <v>1</v>
      </c>
      <c r="B22" s="295">
        <v>2</v>
      </c>
      <c r="C22" s="295">
        <v>3</v>
      </c>
      <c r="D22" s="295">
        <v>4</v>
      </c>
      <c r="E22" s="295">
        <v>5</v>
      </c>
      <c r="F22" s="295">
        <v>6</v>
      </c>
      <c r="G22" s="295">
        <v>7</v>
      </c>
      <c r="H22" s="295">
        <v>8</v>
      </c>
      <c r="I22" s="295">
        <v>9</v>
      </c>
      <c r="J22" s="295">
        <v>9</v>
      </c>
    </row>
    <row r="23" spans="1:12" s="2" customFormat="1" ht="12.75" thickTop="1" thickBot="1" x14ac:dyDescent="0.25">
      <c r="A23" s="296" t="s">
        <v>2261</v>
      </c>
      <c r="B23" s="296" t="s">
        <v>1255</v>
      </c>
      <c r="C23" s="297" t="s">
        <v>1057</v>
      </c>
      <c r="D23" s="157">
        <f>D24+D59+D79+D84+D87</f>
        <v>205622</v>
      </c>
      <c r="E23" s="157">
        <f>E26+E29+E32+E33+E37+E45+E46+E86+E54</f>
        <v>205622</v>
      </c>
      <c r="F23" s="157">
        <f>F24+F59+F79+F84+F87</f>
        <v>0</v>
      </c>
      <c r="G23" s="157">
        <f>G24+G59+G79+G84+G87</f>
        <v>205584.68000000002</v>
      </c>
      <c r="H23" s="157">
        <f>H24+H59+H79+H84+H87</f>
        <v>205584.68000000002</v>
      </c>
      <c r="I23" s="157">
        <f>I24+I59+I79+I84+I87</f>
        <v>0</v>
      </c>
      <c r="J23" s="157">
        <f>F23+G23-H23</f>
        <v>0</v>
      </c>
    </row>
    <row r="24" spans="1:12" s="2" customFormat="1" ht="23.25" thickTop="1" thickBot="1" x14ac:dyDescent="0.25">
      <c r="A24" s="177" t="s">
        <v>2262</v>
      </c>
      <c r="B24" s="296">
        <v>2000</v>
      </c>
      <c r="C24" s="297" t="s">
        <v>1058</v>
      </c>
      <c r="D24" s="157">
        <f t="shared" ref="D24:I24" si="0">D25+D30+D47+D50+D54+D58</f>
        <v>205622</v>
      </c>
      <c r="E24" s="157">
        <v>0</v>
      </c>
      <c r="F24" s="157">
        <f t="shared" si="0"/>
        <v>0</v>
      </c>
      <c r="G24" s="157">
        <f t="shared" si="0"/>
        <v>205584.68000000002</v>
      </c>
      <c r="H24" s="157">
        <f t="shared" si="0"/>
        <v>205584.68000000002</v>
      </c>
      <c r="I24" s="157">
        <f t="shared" si="0"/>
        <v>0</v>
      </c>
      <c r="J24" s="157">
        <f t="shared" ref="J24:J87" si="1">F24+G24-H24</f>
        <v>0</v>
      </c>
    </row>
    <row r="25" spans="1:12" s="2" customFormat="1" ht="12.75" thickTop="1" thickBot="1" x14ac:dyDescent="0.25">
      <c r="A25" s="178" t="s">
        <v>2263</v>
      </c>
      <c r="B25" s="296">
        <v>2100</v>
      </c>
      <c r="C25" s="297" t="s">
        <v>1059</v>
      </c>
      <c r="D25" s="157">
        <f>D26+D29</f>
        <v>201014</v>
      </c>
      <c r="E25" s="157">
        <v>0</v>
      </c>
      <c r="F25" s="157">
        <f>F26+F29</f>
        <v>0</v>
      </c>
      <c r="G25" s="157">
        <f>G26+G29</f>
        <v>201007.90000000002</v>
      </c>
      <c r="H25" s="157">
        <f>H26+H29</f>
        <v>201007.90000000002</v>
      </c>
      <c r="I25" s="157">
        <f>I26+I29</f>
        <v>0</v>
      </c>
      <c r="J25" s="157">
        <f t="shared" si="1"/>
        <v>0</v>
      </c>
    </row>
    <row r="26" spans="1:12" s="2" customFormat="1" ht="12.75" thickTop="1" thickBot="1" x14ac:dyDescent="0.25">
      <c r="A26" s="179" t="s">
        <v>2264</v>
      </c>
      <c r="B26" s="298">
        <v>2110</v>
      </c>
      <c r="C26" s="299" t="s">
        <v>1060</v>
      </c>
      <c r="D26" s="318">
        <f t="shared" ref="D26:I26" si="2">SUM(D27:D28)</f>
        <v>163591</v>
      </c>
      <c r="E26" s="319">
        <v>163591</v>
      </c>
      <c r="F26" s="318">
        <f t="shared" si="2"/>
        <v>0</v>
      </c>
      <c r="G26" s="318">
        <f t="shared" si="2"/>
        <v>163586.64000000001</v>
      </c>
      <c r="H26" s="318">
        <f t="shared" si="2"/>
        <v>163586.64000000001</v>
      </c>
      <c r="I26" s="318">
        <f t="shared" si="2"/>
        <v>0</v>
      </c>
      <c r="J26" s="183">
        <f t="shared" si="1"/>
        <v>0</v>
      </c>
    </row>
    <row r="27" spans="1:12" s="2" customFormat="1" ht="12.75" thickTop="1" thickBot="1" x14ac:dyDescent="0.25">
      <c r="A27" s="300" t="s">
        <v>1257</v>
      </c>
      <c r="B27" s="301">
        <v>2111</v>
      </c>
      <c r="C27" s="302" t="s">
        <v>1061</v>
      </c>
      <c r="D27" s="320">
        <v>163591</v>
      </c>
      <c r="E27" s="321">
        <v>0</v>
      </c>
      <c r="F27" s="320">
        <v>0</v>
      </c>
      <c r="G27" s="320">
        <v>163586.64000000001</v>
      </c>
      <c r="H27" s="320">
        <v>163586.64000000001</v>
      </c>
      <c r="I27" s="320">
        <v>0</v>
      </c>
      <c r="J27" s="317">
        <f t="shared" si="1"/>
        <v>0</v>
      </c>
    </row>
    <row r="28" spans="1:12" s="2" customFormat="1" ht="12.75" thickTop="1" thickBot="1" x14ac:dyDescent="0.25">
      <c r="A28" s="300" t="s">
        <v>2265</v>
      </c>
      <c r="B28" s="301">
        <v>2112</v>
      </c>
      <c r="C28" s="302" t="s">
        <v>1062</v>
      </c>
      <c r="D28" s="320">
        <v>0</v>
      </c>
      <c r="E28" s="321">
        <v>0</v>
      </c>
      <c r="F28" s="320">
        <v>0</v>
      </c>
      <c r="G28" s="320">
        <v>0</v>
      </c>
      <c r="H28" s="320">
        <v>0</v>
      </c>
      <c r="I28" s="320">
        <v>0</v>
      </c>
      <c r="J28" s="317">
        <f t="shared" si="1"/>
        <v>0</v>
      </c>
    </row>
    <row r="29" spans="1:12" s="2" customFormat="1" ht="12.75" thickTop="1" thickBot="1" x14ac:dyDescent="0.25">
      <c r="A29" s="180" t="s">
        <v>2266</v>
      </c>
      <c r="B29" s="298">
        <v>2120</v>
      </c>
      <c r="C29" s="299" t="s">
        <v>1063</v>
      </c>
      <c r="D29" s="319">
        <v>37423</v>
      </c>
      <c r="E29" s="319">
        <v>37423</v>
      </c>
      <c r="F29" s="319">
        <v>0</v>
      </c>
      <c r="G29" s="319">
        <v>37421.26</v>
      </c>
      <c r="H29" s="319">
        <v>37421.26</v>
      </c>
      <c r="I29" s="319">
        <v>0</v>
      </c>
      <c r="J29" s="183">
        <f t="shared" si="1"/>
        <v>0</v>
      </c>
    </row>
    <row r="30" spans="1:12" s="2" customFormat="1" ht="11.25" customHeight="1" thickTop="1" thickBot="1" x14ac:dyDescent="0.25">
      <c r="A30" s="303" t="s">
        <v>2267</v>
      </c>
      <c r="B30" s="296">
        <v>2200</v>
      </c>
      <c r="C30" s="297" t="s">
        <v>1064</v>
      </c>
      <c r="D30" s="322">
        <f>SUM(D31:D37)+D44</f>
        <v>4608</v>
      </c>
      <c r="E30" s="322">
        <v>0</v>
      </c>
      <c r="F30" s="322">
        <f>SUM(F31:F37)+F44</f>
        <v>0</v>
      </c>
      <c r="G30" s="322">
        <f>SUM(G31:G37)+G44</f>
        <v>4576.78</v>
      </c>
      <c r="H30" s="322">
        <f>SUM(H31:H37)+H44</f>
        <v>4576.78</v>
      </c>
      <c r="I30" s="322">
        <f>SUM(I31:I37)+I44</f>
        <v>0</v>
      </c>
      <c r="J30" s="157">
        <f t="shared" si="1"/>
        <v>0</v>
      </c>
    </row>
    <row r="31" spans="1:12" s="2" customFormat="1" ht="12" customHeight="1" thickTop="1" thickBot="1" x14ac:dyDescent="0.25">
      <c r="A31" s="304" t="s">
        <v>2268</v>
      </c>
      <c r="B31" s="298">
        <v>2210</v>
      </c>
      <c r="C31" s="299" t="s">
        <v>1065</v>
      </c>
      <c r="D31" s="319">
        <v>1000</v>
      </c>
      <c r="E31" s="318">
        <v>0</v>
      </c>
      <c r="F31" s="319">
        <v>0</v>
      </c>
      <c r="G31" s="319">
        <v>1000</v>
      </c>
      <c r="H31" s="319">
        <v>1000</v>
      </c>
      <c r="I31" s="319">
        <v>0</v>
      </c>
      <c r="J31" s="183">
        <f t="shared" si="1"/>
        <v>0</v>
      </c>
    </row>
    <row r="32" spans="1:12" s="2" customFormat="1" ht="12.75" thickTop="1" thickBot="1" x14ac:dyDescent="0.25">
      <c r="A32" s="304" t="s">
        <v>2269</v>
      </c>
      <c r="B32" s="298">
        <v>2220</v>
      </c>
      <c r="C32" s="298">
        <v>100</v>
      </c>
      <c r="D32" s="319">
        <v>0</v>
      </c>
      <c r="E32" s="319">
        <v>0</v>
      </c>
      <c r="F32" s="319">
        <v>0</v>
      </c>
      <c r="G32" s="319">
        <v>0</v>
      </c>
      <c r="H32" s="319">
        <v>0</v>
      </c>
      <c r="I32" s="319">
        <v>0</v>
      </c>
      <c r="J32" s="183">
        <f t="shared" si="1"/>
        <v>0</v>
      </c>
    </row>
    <row r="33" spans="1:10" s="2" customFormat="1" ht="12.75" thickTop="1" thickBot="1" x14ac:dyDescent="0.25">
      <c r="A33" s="304" t="s">
        <v>2270</v>
      </c>
      <c r="B33" s="298">
        <v>2230</v>
      </c>
      <c r="C33" s="298">
        <v>110</v>
      </c>
      <c r="D33" s="319">
        <v>0</v>
      </c>
      <c r="E33" s="319">
        <v>0</v>
      </c>
      <c r="F33" s="319">
        <v>0</v>
      </c>
      <c r="G33" s="319">
        <v>0</v>
      </c>
      <c r="H33" s="319">
        <v>0</v>
      </c>
      <c r="I33" s="319">
        <v>0</v>
      </c>
      <c r="J33" s="183">
        <f t="shared" si="1"/>
        <v>0</v>
      </c>
    </row>
    <row r="34" spans="1:10" s="2" customFormat="1" ht="12.75" thickTop="1" thickBot="1" x14ac:dyDescent="0.25">
      <c r="A34" s="179" t="s">
        <v>2271</v>
      </c>
      <c r="B34" s="298">
        <v>2240</v>
      </c>
      <c r="C34" s="298">
        <v>120</v>
      </c>
      <c r="D34" s="319">
        <v>200</v>
      </c>
      <c r="E34" s="318">
        <v>0</v>
      </c>
      <c r="F34" s="319">
        <v>0</v>
      </c>
      <c r="G34" s="319">
        <v>169.18</v>
      </c>
      <c r="H34" s="319">
        <v>169.18</v>
      </c>
      <c r="I34" s="319">
        <v>0</v>
      </c>
      <c r="J34" s="183">
        <f t="shared" si="1"/>
        <v>0</v>
      </c>
    </row>
    <row r="35" spans="1:10" s="2" customFormat="1" ht="12.75" thickTop="1" thickBot="1" x14ac:dyDescent="0.25">
      <c r="A35" s="179" t="s">
        <v>1258</v>
      </c>
      <c r="B35" s="298">
        <v>2250</v>
      </c>
      <c r="C35" s="298">
        <v>130</v>
      </c>
      <c r="D35" s="319">
        <v>3408</v>
      </c>
      <c r="E35" s="318">
        <v>0</v>
      </c>
      <c r="F35" s="319">
        <v>0</v>
      </c>
      <c r="G35" s="319">
        <v>3407.6</v>
      </c>
      <c r="H35" s="319">
        <v>3407.6</v>
      </c>
      <c r="I35" s="319">
        <v>0</v>
      </c>
      <c r="J35" s="183">
        <f t="shared" si="1"/>
        <v>0</v>
      </c>
    </row>
    <row r="36" spans="1:10" s="2" customFormat="1" ht="12.75" thickTop="1" thickBot="1" x14ac:dyDescent="0.25">
      <c r="A36" s="305" t="s">
        <v>2272</v>
      </c>
      <c r="B36" s="298">
        <v>2260</v>
      </c>
      <c r="C36" s="298">
        <v>140</v>
      </c>
      <c r="D36" s="319">
        <v>0</v>
      </c>
      <c r="E36" s="318">
        <v>0</v>
      </c>
      <c r="F36" s="319">
        <v>0</v>
      </c>
      <c r="G36" s="319">
        <v>0</v>
      </c>
      <c r="H36" s="319">
        <v>0</v>
      </c>
      <c r="I36" s="319">
        <v>0</v>
      </c>
      <c r="J36" s="183">
        <f t="shared" si="1"/>
        <v>0</v>
      </c>
    </row>
    <row r="37" spans="1:10" s="2" customFormat="1" ht="12.75" thickTop="1" thickBot="1" x14ac:dyDescent="0.25">
      <c r="A37" s="180" t="s">
        <v>1259</v>
      </c>
      <c r="B37" s="298">
        <v>2270</v>
      </c>
      <c r="C37" s="298">
        <v>150</v>
      </c>
      <c r="D37" s="318">
        <f>SUM(D38:D43)</f>
        <v>0</v>
      </c>
      <c r="E37" s="319">
        <v>0</v>
      </c>
      <c r="F37" s="318">
        <f>SUM(F38:F43)</f>
        <v>0</v>
      </c>
      <c r="G37" s="318">
        <f>SUM(G38:G43)</f>
        <v>0</v>
      </c>
      <c r="H37" s="318">
        <f>SUM(H38:H43)</f>
        <v>0</v>
      </c>
      <c r="I37" s="318">
        <f>SUM(I38:I43)</f>
        <v>0</v>
      </c>
      <c r="J37" s="183">
        <f>F37+G37-H37</f>
        <v>0</v>
      </c>
    </row>
    <row r="38" spans="1:10" s="2" customFormat="1" ht="12.75" thickTop="1" thickBot="1" x14ac:dyDescent="0.25">
      <c r="A38" s="300" t="s">
        <v>1260</v>
      </c>
      <c r="B38" s="301">
        <v>2271</v>
      </c>
      <c r="C38" s="301">
        <v>160</v>
      </c>
      <c r="D38" s="320">
        <v>0</v>
      </c>
      <c r="E38" s="321">
        <v>0</v>
      </c>
      <c r="F38" s="320">
        <v>0</v>
      </c>
      <c r="G38" s="320">
        <v>0</v>
      </c>
      <c r="H38" s="320">
        <v>0</v>
      </c>
      <c r="I38" s="320">
        <v>0</v>
      </c>
      <c r="J38" s="317">
        <f t="shared" si="1"/>
        <v>0</v>
      </c>
    </row>
    <row r="39" spans="1:10" s="2" customFormat="1" ht="12.75" thickTop="1" thickBot="1" x14ac:dyDescent="0.25">
      <c r="A39" s="300" t="s">
        <v>2273</v>
      </c>
      <c r="B39" s="301">
        <v>2272</v>
      </c>
      <c r="C39" s="301">
        <v>170</v>
      </c>
      <c r="D39" s="320">
        <v>0</v>
      </c>
      <c r="E39" s="321">
        <v>0</v>
      </c>
      <c r="F39" s="320">
        <v>0</v>
      </c>
      <c r="G39" s="320">
        <v>0</v>
      </c>
      <c r="H39" s="320">
        <v>0</v>
      </c>
      <c r="I39" s="320">
        <v>0</v>
      </c>
      <c r="J39" s="317">
        <f t="shared" si="1"/>
        <v>0</v>
      </c>
    </row>
    <row r="40" spans="1:10" s="2" customFormat="1" ht="12.75" thickTop="1" thickBot="1" x14ac:dyDescent="0.25">
      <c r="A40" s="300" t="s">
        <v>1261</v>
      </c>
      <c r="B40" s="301">
        <v>2273</v>
      </c>
      <c r="C40" s="301">
        <v>180</v>
      </c>
      <c r="D40" s="320">
        <v>0</v>
      </c>
      <c r="E40" s="321">
        <v>0</v>
      </c>
      <c r="F40" s="320">
        <v>0</v>
      </c>
      <c r="G40" s="320">
        <v>0</v>
      </c>
      <c r="H40" s="320">
        <v>0</v>
      </c>
      <c r="I40" s="320">
        <v>0</v>
      </c>
      <c r="J40" s="317">
        <f t="shared" si="1"/>
        <v>0</v>
      </c>
    </row>
    <row r="41" spans="1:10" s="2" customFormat="1" ht="12.75" thickTop="1" thickBot="1" x14ac:dyDescent="0.25">
      <c r="A41" s="300" t="s">
        <v>1262</v>
      </c>
      <c r="B41" s="301">
        <v>2274</v>
      </c>
      <c r="C41" s="301">
        <v>190</v>
      </c>
      <c r="D41" s="320">
        <v>0</v>
      </c>
      <c r="E41" s="321">
        <v>0</v>
      </c>
      <c r="F41" s="320">
        <v>0</v>
      </c>
      <c r="G41" s="320">
        <v>0</v>
      </c>
      <c r="H41" s="320">
        <v>0</v>
      </c>
      <c r="I41" s="320">
        <v>0</v>
      </c>
      <c r="J41" s="317">
        <f t="shared" si="1"/>
        <v>0</v>
      </c>
    </row>
    <row r="42" spans="1:10" s="2" customFormat="1" ht="12.75" thickTop="1" thickBot="1" x14ac:dyDescent="0.25">
      <c r="A42" s="300" t="s">
        <v>1263</v>
      </c>
      <c r="B42" s="301">
        <v>2275</v>
      </c>
      <c r="C42" s="301">
        <v>200</v>
      </c>
      <c r="D42" s="320">
        <v>0</v>
      </c>
      <c r="E42" s="321">
        <v>0</v>
      </c>
      <c r="F42" s="320">
        <v>0</v>
      </c>
      <c r="G42" s="320">
        <v>0</v>
      </c>
      <c r="H42" s="320">
        <v>0</v>
      </c>
      <c r="I42" s="320">
        <v>0</v>
      </c>
      <c r="J42" s="317">
        <f t="shared" si="1"/>
        <v>0</v>
      </c>
    </row>
    <row r="43" spans="1:10" s="2" customFormat="1" ht="12.75" thickTop="1" thickBot="1" x14ac:dyDescent="0.25">
      <c r="A43" s="300" t="s">
        <v>2510</v>
      </c>
      <c r="B43" s="301">
        <v>2276</v>
      </c>
      <c r="C43" s="301">
        <v>210</v>
      </c>
      <c r="D43" s="320">
        <v>0</v>
      </c>
      <c r="E43" s="321">
        <v>0</v>
      </c>
      <c r="F43" s="320">
        <v>0</v>
      </c>
      <c r="G43" s="320">
        <v>0</v>
      </c>
      <c r="H43" s="320">
        <v>0</v>
      </c>
      <c r="I43" s="320">
        <v>0</v>
      </c>
      <c r="J43" s="317">
        <f>F43+G43-H43</f>
        <v>0</v>
      </c>
    </row>
    <row r="44" spans="1:10" s="2" customFormat="1" ht="13.5" customHeight="1" thickTop="1" thickBot="1" x14ac:dyDescent="0.25">
      <c r="A44" s="305" t="s">
        <v>2274</v>
      </c>
      <c r="B44" s="298">
        <v>2280</v>
      </c>
      <c r="C44" s="298">
        <v>220</v>
      </c>
      <c r="D44" s="318">
        <f>SUM(D45:D46)</f>
        <v>0</v>
      </c>
      <c r="E44" s="318">
        <v>0</v>
      </c>
      <c r="F44" s="318">
        <f>SUM(F45:F46)</f>
        <v>0</v>
      </c>
      <c r="G44" s="318">
        <f>SUM(G45:G46)</f>
        <v>0</v>
      </c>
      <c r="H44" s="318">
        <f>SUM(H45:H46)</f>
        <v>0</v>
      </c>
      <c r="I44" s="318">
        <f>SUM(I45:I46)</f>
        <v>0</v>
      </c>
      <c r="J44" s="183">
        <f t="shared" si="1"/>
        <v>0</v>
      </c>
    </row>
    <row r="45" spans="1:10" s="2" customFormat="1" ht="12.75" customHeight="1" thickTop="1" thickBot="1" x14ac:dyDescent="0.25">
      <c r="A45" s="307" t="s">
        <v>2275</v>
      </c>
      <c r="B45" s="177">
        <v>2281</v>
      </c>
      <c r="C45" s="177">
        <v>230</v>
      </c>
      <c r="D45" s="320">
        <v>0</v>
      </c>
      <c r="E45" s="320">
        <v>0</v>
      </c>
      <c r="F45" s="320">
        <v>0</v>
      </c>
      <c r="G45" s="320">
        <v>0</v>
      </c>
      <c r="H45" s="320">
        <v>0</v>
      </c>
      <c r="I45" s="320">
        <v>0</v>
      </c>
      <c r="J45" s="317">
        <f t="shared" si="1"/>
        <v>0</v>
      </c>
    </row>
    <row r="46" spans="1:10" s="2" customFormat="1" ht="12.75" customHeight="1" thickTop="1" thickBot="1" x14ac:dyDescent="0.25">
      <c r="A46" s="308" t="s">
        <v>2276</v>
      </c>
      <c r="B46" s="177">
        <v>2282</v>
      </c>
      <c r="C46" s="177">
        <v>240</v>
      </c>
      <c r="D46" s="320">
        <v>0</v>
      </c>
      <c r="E46" s="320">
        <v>0</v>
      </c>
      <c r="F46" s="320">
        <v>0</v>
      </c>
      <c r="G46" s="320">
        <v>0</v>
      </c>
      <c r="H46" s="320">
        <v>0</v>
      </c>
      <c r="I46" s="320">
        <v>0</v>
      </c>
      <c r="J46" s="317">
        <f t="shared" si="1"/>
        <v>0</v>
      </c>
    </row>
    <row r="47" spans="1:10" s="2" customFormat="1" ht="12.75" thickTop="1" thickBot="1" x14ac:dyDescent="0.25">
      <c r="A47" s="178" t="s">
        <v>2277</v>
      </c>
      <c r="B47" s="181">
        <v>2400</v>
      </c>
      <c r="C47" s="181">
        <v>250</v>
      </c>
      <c r="D47" s="322">
        <f t="shared" ref="D47:I47" si="3">SUM(D48:D49)</f>
        <v>0</v>
      </c>
      <c r="E47" s="322">
        <f t="shared" si="3"/>
        <v>0</v>
      </c>
      <c r="F47" s="322">
        <f t="shared" si="3"/>
        <v>0</v>
      </c>
      <c r="G47" s="322">
        <f t="shared" si="3"/>
        <v>0</v>
      </c>
      <c r="H47" s="322">
        <f t="shared" si="3"/>
        <v>0</v>
      </c>
      <c r="I47" s="322">
        <f t="shared" si="3"/>
        <v>0</v>
      </c>
      <c r="J47" s="157">
        <f t="shared" si="1"/>
        <v>0</v>
      </c>
    </row>
    <row r="48" spans="1:10" s="2" customFormat="1" ht="12.75" thickTop="1" thickBot="1" x14ac:dyDescent="0.25">
      <c r="A48" s="309" t="s">
        <v>2278</v>
      </c>
      <c r="B48" s="182">
        <v>2410</v>
      </c>
      <c r="C48" s="182">
        <v>260</v>
      </c>
      <c r="D48" s="319">
        <v>0</v>
      </c>
      <c r="E48" s="318">
        <v>0</v>
      </c>
      <c r="F48" s="319">
        <v>0</v>
      </c>
      <c r="G48" s="319">
        <v>0</v>
      </c>
      <c r="H48" s="319">
        <v>0</v>
      </c>
      <c r="I48" s="319">
        <v>0</v>
      </c>
      <c r="J48" s="183">
        <f t="shared" si="1"/>
        <v>0</v>
      </c>
    </row>
    <row r="49" spans="1:10" s="2" customFormat="1" ht="12.75" thickTop="1" thickBot="1" x14ac:dyDescent="0.25">
      <c r="A49" s="309" t="s">
        <v>2279</v>
      </c>
      <c r="B49" s="182">
        <v>2420</v>
      </c>
      <c r="C49" s="182">
        <v>270</v>
      </c>
      <c r="D49" s="319">
        <v>0</v>
      </c>
      <c r="E49" s="318">
        <v>0</v>
      </c>
      <c r="F49" s="319">
        <v>0</v>
      </c>
      <c r="G49" s="319">
        <v>0</v>
      </c>
      <c r="H49" s="319">
        <v>0</v>
      </c>
      <c r="I49" s="319">
        <v>0</v>
      </c>
      <c r="J49" s="183">
        <f t="shared" si="1"/>
        <v>0</v>
      </c>
    </row>
    <row r="50" spans="1:10" s="2" customFormat="1" ht="12" customHeight="1" thickTop="1" thickBot="1" x14ac:dyDescent="0.25">
      <c r="A50" s="310" t="s">
        <v>2280</v>
      </c>
      <c r="B50" s="181">
        <v>2600</v>
      </c>
      <c r="C50" s="181">
        <v>280</v>
      </c>
      <c r="D50" s="322">
        <f t="shared" ref="D50:I50" si="4">SUM(D51:D53)</f>
        <v>0</v>
      </c>
      <c r="E50" s="322">
        <f t="shared" si="4"/>
        <v>0</v>
      </c>
      <c r="F50" s="322">
        <f t="shared" si="4"/>
        <v>0</v>
      </c>
      <c r="G50" s="322">
        <f t="shared" si="4"/>
        <v>0</v>
      </c>
      <c r="H50" s="322">
        <f t="shared" si="4"/>
        <v>0</v>
      </c>
      <c r="I50" s="322">
        <f t="shared" si="4"/>
        <v>0</v>
      </c>
      <c r="J50" s="157">
        <f t="shared" si="1"/>
        <v>0</v>
      </c>
    </row>
    <row r="51" spans="1:10" s="2" customFormat="1" ht="12.75" thickTop="1" thickBot="1" x14ac:dyDescent="0.25">
      <c r="A51" s="180" t="s">
        <v>1264</v>
      </c>
      <c r="B51" s="182">
        <v>2610</v>
      </c>
      <c r="C51" s="182">
        <v>290</v>
      </c>
      <c r="D51" s="323">
        <v>0</v>
      </c>
      <c r="E51" s="324">
        <v>0</v>
      </c>
      <c r="F51" s="323">
        <v>0</v>
      </c>
      <c r="G51" s="323">
        <v>0</v>
      </c>
      <c r="H51" s="323">
        <v>0</v>
      </c>
      <c r="I51" s="323">
        <v>0</v>
      </c>
      <c r="J51" s="183">
        <f t="shared" si="1"/>
        <v>0</v>
      </c>
    </row>
    <row r="52" spans="1:10" s="2" customFormat="1" ht="12.75" thickTop="1" thickBot="1" x14ac:dyDescent="0.25">
      <c r="A52" s="180" t="s">
        <v>1265</v>
      </c>
      <c r="B52" s="182">
        <v>2620</v>
      </c>
      <c r="C52" s="182">
        <v>300</v>
      </c>
      <c r="D52" s="323">
        <v>0</v>
      </c>
      <c r="E52" s="324">
        <v>0</v>
      </c>
      <c r="F52" s="323">
        <v>0</v>
      </c>
      <c r="G52" s="323">
        <v>0</v>
      </c>
      <c r="H52" s="323">
        <v>0</v>
      </c>
      <c r="I52" s="323">
        <v>0</v>
      </c>
      <c r="J52" s="183">
        <f t="shared" si="1"/>
        <v>0</v>
      </c>
    </row>
    <row r="53" spans="1:10" s="2" customFormat="1" ht="12.75" thickTop="1" thickBot="1" x14ac:dyDescent="0.25">
      <c r="A53" s="309" t="s">
        <v>2281</v>
      </c>
      <c r="B53" s="182">
        <v>2630</v>
      </c>
      <c r="C53" s="182">
        <v>310</v>
      </c>
      <c r="D53" s="323">
        <v>0</v>
      </c>
      <c r="E53" s="324">
        <v>0</v>
      </c>
      <c r="F53" s="323">
        <v>0</v>
      </c>
      <c r="G53" s="323">
        <v>0</v>
      </c>
      <c r="H53" s="323">
        <v>0</v>
      </c>
      <c r="I53" s="323">
        <v>0</v>
      </c>
      <c r="J53" s="183">
        <f t="shared" si="1"/>
        <v>0</v>
      </c>
    </row>
    <row r="54" spans="1:10" s="2" customFormat="1" ht="12.75" thickTop="1" thickBot="1" x14ac:dyDescent="0.25">
      <c r="A54" s="311" t="s">
        <v>2282</v>
      </c>
      <c r="B54" s="181">
        <v>2700</v>
      </c>
      <c r="C54" s="181">
        <v>320</v>
      </c>
      <c r="D54" s="325">
        <f t="shared" ref="D54:I54" si="5">SUM(D55:D57)</f>
        <v>0</v>
      </c>
      <c r="E54" s="326">
        <v>0</v>
      </c>
      <c r="F54" s="325">
        <f t="shared" si="5"/>
        <v>0</v>
      </c>
      <c r="G54" s="325">
        <f t="shared" si="5"/>
        <v>0</v>
      </c>
      <c r="H54" s="325">
        <f t="shared" si="5"/>
        <v>0</v>
      </c>
      <c r="I54" s="325">
        <f t="shared" si="5"/>
        <v>0</v>
      </c>
      <c r="J54" s="157">
        <f t="shared" si="1"/>
        <v>0</v>
      </c>
    </row>
    <row r="55" spans="1:10" s="2" customFormat="1" ht="12.75" customHeight="1" thickTop="1" thickBot="1" x14ac:dyDescent="0.25">
      <c r="A55" s="180" t="s">
        <v>2283</v>
      </c>
      <c r="B55" s="182">
        <v>2710</v>
      </c>
      <c r="C55" s="182">
        <v>330</v>
      </c>
      <c r="D55" s="323">
        <v>0</v>
      </c>
      <c r="E55" s="324">
        <v>0</v>
      </c>
      <c r="F55" s="323">
        <v>0</v>
      </c>
      <c r="G55" s="323">
        <v>0</v>
      </c>
      <c r="H55" s="323">
        <v>0</v>
      </c>
      <c r="I55" s="323">
        <v>0</v>
      </c>
      <c r="J55" s="183">
        <f t="shared" si="1"/>
        <v>0</v>
      </c>
    </row>
    <row r="56" spans="1:10" s="2" customFormat="1" ht="12.75" thickTop="1" thickBot="1" x14ac:dyDescent="0.25">
      <c r="A56" s="180" t="s">
        <v>2284</v>
      </c>
      <c r="B56" s="182">
        <v>2720</v>
      </c>
      <c r="C56" s="182">
        <v>340</v>
      </c>
      <c r="D56" s="323">
        <v>0</v>
      </c>
      <c r="E56" s="324">
        <v>0</v>
      </c>
      <c r="F56" s="323">
        <v>0</v>
      </c>
      <c r="G56" s="323">
        <v>0</v>
      </c>
      <c r="H56" s="323">
        <v>0</v>
      </c>
      <c r="I56" s="323">
        <v>0</v>
      </c>
      <c r="J56" s="183">
        <f t="shared" si="1"/>
        <v>0</v>
      </c>
    </row>
    <row r="57" spans="1:10" s="2" customFormat="1" ht="12.75" thickTop="1" thickBot="1" x14ac:dyDescent="0.25">
      <c r="A57" s="180" t="s">
        <v>2285</v>
      </c>
      <c r="B57" s="182">
        <v>2730</v>
      </c>
      <c r="C57" s="182">
        <v>350</v>
      </c>
      <c r="D57" s="323">
        <v>0</v>
      </c>
      <c r="E57" s="324">
        <v>0</v>
      </c>
      <c r="F57" s="323">
        <v>0</v>
      </c>
      <c r="G57" s="323">
        <v>0</v>
      </c>
      <c r="H57" s="323">
        <v>0</v>
      </c>
      <c r="I57" s="323">
        <v>0</v>
      </c>
      <c r="J57" s="183">
        <f t="shared" si="1"/>
        <v>0</v>
      </c>
    </row>
    <row r="58" spans="1:10" s="2" customFormat="1" ht="12.75" thickTop="1" thickBot="1" x14ac:dyDescent="0.25">
      <c r="A58" s="311" t="s">
        <v>2286</v>
      </c>
      <c r="B58" s="181">
        <v>2800</v>
      </c>
      <c r="C58" s="181">
        <v>360</v>
      </c>
      <c r="D58" s="326">
        <v>0</v>
      </c>
      <c r="E58" s="325">
        <v>0</v>
      </c>
      <c r="F58" s="326">
        <v>0</v>
      </c>
      <c r="G58" s="326">
        <v>0</v>
      </c>
      <c r="H58" s="326">
        <v>0</v>
      </c>
      <c r="I58" s="326">
        <v>0</v>
      </c>
      <c r="J58" s="157">
        <f t="shared" si="1"/>
        <v>0</v>
      </c>
    </row>
    <row r="59" spans="1:10" s="2" customFormat="1" ht="12.75" thickTop="1" thickBot="1" x14ac:dyDescent="0.25">
      <c r="A59" s="181" t="s">
        <v>2287</v>
      </c>
      <c r="B59" s="181">
        <v>3000</v>
      </c>
      <c r="C59" s="181">
        <v>370</v>
      </c>
      <c r="D59" s="325">
        <f t="shared" ref="D59:I59" si="6">D60+D74</f>
        <v>0</v>
      </c>
      <c r="E59" s="325">
        <f t="shared" si="6"/>
        <v>0</v>
      </c>
      <c r="F59" s="325">
        <f t="shared" si="6"/>
        <v>0</v>
      </c>
      <c r="G59" s="325">
        <f t="shared" si="6"/>
        <v>0</v>
      </c>
      <c r="H59" s="325">
        <f t="shared" si="6"/>
        <v>0</v>
      </c>
      <c r="I59" s="325">
        <f t="shared" si="6"/>
        <v>0</v>
      </c>
      <c r="J59" s="157">
        <f t="shared" si="1"/>
        <v>0</v>
      </c>
    </row>
    <row r="60" spans="1:10" s="2" customFormat="1" ht="12.75" thickTop="1" thickBot="1" x14ac:dyDescent="0.25">
      <c r="A60" s="178" t="s">
        <v>1241</v>
      </c>
      <c r="B60" s="181">
        <v>3100</v>
      </c>
      <c r="C60" s="181">
        <v>380</v>
      </c>
      <c r="D60" s="325">
        <f t="shared" ref="D60:I60" si="7">D61+D62+D65+D68+D72+D73</f>
        <v>0</v>
      </c>
      <c r="E60" s="325">
        <f t="shared" si="7"/>
        <v>0</v>
      </c>
      <c r="F60" s="325">
        <f t="shared" si="7"/>
        <v>0</v>
      </c>
      <c r="G60" s="325">
        <f t="shared" si="7"/>
        <v>0</v>
      </c>
      <c r="H60" s="325">
        <f t="shared" si="7"/>
        <v>0</v>
      </c>
      <c r="I60" s="325">
        <f t="shared" si="7"/>
        <v>0</v>
      </c>
      <c r="J60" s="157">
        <f t="shared" si="1"/>
        <v>0</v>
      </c>
    </row>
    <row r="61" spans="1:10" s="2" customFormat="1" ht="12.75" thickTop="1" thickBot="1" x14ac:dyDescent="0.25">
      <c r="A61" s="180" t="s">
        <v>1266</v>
      </c>
      <c r="B61" s="182">
        <v>3110</v>
      </c>
      <c r="C61" s="182">
        <v>390</v>
      </c>
      <c r="D61" s="323">
        <v>0</v>
      </c>
      <c r="E61" s="324">
        <v>0</v>
      </c>
      <c r="F61" s="323">
        <v>0</v>
      </c>
      <c r="G61" s="323">
        <v>0</v>
      </c>
      <c r="H61" s="323">
        <v>0</v>
      </c>
      <c r="I61" s="323">
        <v>0</v>
      </c>
      <c r="J61" s="183">
        <f t="shared" si="1"/>
        <v>0</v>
      </c>
    </row>
    <row r="62" spans="1:10" s="2" customFormat="1" ht="12.75" thickTop="1" thickBot="1" x14ac:dyDescent="0.25">
      <c r="A62" s="309" t="s">
        <v>1267</v>
      </c>
      <c r="B62" s="182">
        <v>3120</v>
      </c>
      <c r="C62" s="182">
        <v>400</v>
      </c>
      <c r="D62" s="327">
        <f t="shared" ref="D62:I62" si="8">SUM(D63:D64)</f>
        <v>0</v>
      </c>
      <c r="E62" s="327">
        <f t="shared" si="8"/>
        <v>0</v>
      </c>
      <c r="F62" s="327">
        <f t="shared" si="8"/>
        <v>0</v>
      </c>
      <c r="G62" s="327">
        <f t="shared" si="8"/>
        <v>0</v>
      </c>
      <c r="H62" s="327">
        <f t="shared" si="8"/>
        <v>0</v>
      </c>
      <c r="I62" s="327">
        <f t="shared" si="8"/>
        <v>0</v>
      </c>
      <c r="J62" s="183">
        <f t="shared" si="1"/>
        <v>0</v>
      </c>
    </row>
    <row r="63" spans="1:10" s="2" customFormat="1" ht="12.75" thickTop="1" thickBot="1" x14ac:dyDescent="0.25">
      <c r="A63" s="312" t="s">
        <v>2288</v>
      </c>
      <c r="B63" s="177">
        <v>3121</v>
      </c>
      <c r="C63" s="177">
        <v>410</v>
      </c>
      <c r="D63" s="315">
        <v>0</v>
      </c>
      <c r="E63" s="328">
        <v>0</v>
      </c>
      <c r="F63" s="315">
        <v>0</v>
      </c>
      <c r="G63" s="315">
        <v>0</v>
      </c>
      <c r="H63" s="315">
        <v>0</v>
      </c>
      <c r="I63" s="315">
        <v>0</v>
      </c>
      <c r="J63" s="317">
        <f t="shared" si="1"/>
        <v>0</v>
      </c>
    </row>
    <row r="64" spans="1:10" s="2" customFormat="1" ht="12.75" thickTop="1" thickBot="1" x14ac:dyDescent="0.25">
      <c r="A64" s="312" t="s">
        <v>2289</v>
      </c>
      <c r="B64" s="177">
        <v>3122</v>
      </c>
      <c r="C64" s="177">
        <v>420</v>
      </c>
      <c r="D64" s="315">
        <v>0</v>
      </c>
      <c r="E64" s="328">
        <v>0</v>
      </c>
      <c r="F64" s="315">
        <v>0</v>
      </c>
      <c r="G64" s="315">
        <v>0</v>
      </c>
      <c r="H64" s="315">
        <v>0</v>
      </c>
      <c r="I64" s="315">
        <v>0</v>
      </c>
      <c r="J64" s="317">
        <f t="shared" si="1"/>
        <v>0</v>
      </c>
    </row>
    <row r="65" spans="1:10" s="2" customFormat="1" ht="12.75" thickTop="1" thickBot="1" x14ac:dyDescent="0.25">
      <c r="A65" s="179" t="s">
        <v>1268</v>
      </c>
      <c r="B65" s="182">
        <v>3130</v>
      </c>
      <c r="C65" s="182">
        <v>430</v>
      </c>
      <c r="D65" s="324">
        <f t="shared" ref="D65:I65" si="9">SUM(D66:D67)</f>
        <v>0</v>
      </c>
      <c r="E65" s="324">
        <f t="shared" si="9"/>
        <v>0</v>
      </c>
      <c r="F65" s="324">
        <f t="shared" si="9"/>
        <v>0</v>
      </c>
      <c r="G65" s="324">
        <f t="shared" si="9"/>
        <v>0</v>
      </c>
      <c r="H65" s="324">
        <f t="shared" si="9"/>
        <v>0</v>
      </c>
      <c r="I65" s="324">
        <f t="shared" si="9"/>
        <v>0</v>
      </c>
      <c r="J65" s="329">
        <f t="shared" si="1"/>
        <v>0</v>
      </c>
    </row>
    <row r="66" spans="1:10" s="2" customFormat="1" ht="12.75" thickTop="1" thickBot="1" x14ac:dyDescent="0.25">
      <c r="A66" s="312" t="s">
        <v>2290</v>
      </c>
      <c r="B66" s="177">
        <v>3131</v>
      </c>
      <c r="C66" s="177">
        <v>440</v>
      </c>
      <c r="D66" s="315">
        <v>0</v>
      </c>
      <c r="E66" s="328">
        <v>0</v>
      </c>
      <c r="F66" s="315">
        <v>0</v>
      </c>
      <c r="G66" s="315">
        <v>0</v>
      </c>
      <c r="H66" s="315">
        <v>0</v>
      </c>
      <c r="I66" s="315">
        <v>0</v>
      </c>
      <c r="J66" s="317">
        <f t="shared" si="1"/>
        <v>0</v>
      </c>
    </row>
    <row r="67" spans="1:10" s="2" customFormat="1" ht="12.75" thickTop="1" thickBot="1" x14ac:dyDescent="0.25">
      <c r="A67" s="312" t="s">
        <v>1242</v>
      </c>
      <c r="B67" s="177">
        <v>3132</v>
      </c>
      <c r="C67" s="177">
        <v>450</v>
      </c>
      <c r="D67" s="315">
        <v>0</v>
      </c>
      <c r="E67" s="328">
        <v>0</v>
      </c>
      <c r="F67" s="315">
        <v>0</v>
      </c>
      <c r="G67" s="315">
        <v>0</v>
      </c>
      <c r="H67" s="315">
        <v>0</v>
      </c>
      <c r="I67" s="315">
        <v>0</v>
      </c>
      <c r="J67" s="317">
        <f t="shared" si="1"/>
        <v>0</v>
      </c>
    </row>
    <row r="68" spans="1:10" s="2" customFormat="1" ht="12.75" thickTop="1" thickBot="1" x14ac:dyDescent="0.25">
      <c r="A68" s="179" t="s">
        <v>1243</v>
      </c>
      <c r="B68" s="182">
        <v>3140</v>
      </c>
      <c r="C68" s="182">
        <v>460</v>
      </c>
      <c r="D68" s="324">
        <f t="shared" ref="D68:I68" si="10">SUM(D69:D71)</f>
        <v>0</v>
      </c>
      <c r="E68" s="324">
        <f t="shared" si="10"/>
        <v>0</v>
      </c>
      <c r="F68" s="324">
        <f t="shared" si="10"/>
        <v>0</v>
      </c>
      <c r="G68" s="324">
        <f t="shared" si="10"/>
        <v>0</v>
      </c>
      <c r="H68" s="324">
        <f t="shared" si="10"/>
        <v>0</v>
      </c>
      <c r="I68" s="324">
        <f t="shared" si="10"/>
        <v>0</v>
      </c>
      <c r="J68" s="329">
        <f t="shared" si="1"/>
        <v>0</v>
      </c>
    </row>
    <row r="69" spans="1:10" s="2" customFormat="1" ht="13.5" thickTop="1" thickBot="1" x14ac:dyDescent="0.25">
      <c r="A69" s="313" t="s">
        <v>2291</v>
      </c>
      <c r="B69" s="177">
        <v>3141</v>
      </c>
      <c r="C69" s="177">
        <v>470</v>
      </c>
      <c r="D69" s="315">
        <v>0</v>
      </c>
      <c r="E69" s="328">
        <v>0</v>
      </c>
      <c r="F69" s="315">
        <v>0</v>
      </c>
      <c r="G69" s="315">
        <v>0</v>
      </c>
      <c r="H69" s="315">
        <v>0</v>
      </c>
      <c r="I69" s="315">
        <v>0</v>
      </c>
      <c r="J69" s="317">
        <f t="shared" si="1"/>
        <v>0</v>
      </c>
    </row>
    <row r="70" spans="1:10" s="2" customFormat="1" ht="13.5" thickTop="1" thickBot="1" x14ac:dyDescent="0.25">
      <c r="A70" s="313" t="s">
        <v>2292</v>
      </c>
      <c r="B70" s="177">
        <v>3142</v>
      </c>
      <c r="C70" s="177">
        <v>480</v>
      </c>
      <c r="D70" s="315">
        <v>0</v>
      </c>
      <c r="E70" s="328">
        <v>0</v>
      </c>
      <c r="F70" s="315">
        <v>0</v>
      </c>
      <c r="G70" s="315">
        <v>0</v>
      </c>
      <c r="H70" s="315">
        <v>0</v>
      </c>
      <c r="I70" s="315">
        <v>0</v>
      </c>
      <c r="J70" s="317">
        <f t="shared" si="1"/>
        <v>0</v>
      </c>
    </row>
    <row r="71" spans="1:10" s="2" customFormat="1" ht="13.5" thickTop="1" thickBot="1" x14ac:dyDescent="0.25">
      <c r="A71" s="313" t="s">
        <v>2293</v>
      </c>
      <c r="B71" s="177">
        <v>3143</v>
      </c>
      <c r="C71" s="177">
        <v>490</v>
      </c>
      <c r="D71" s="315">
        <v>0</v>
      </c>
      <c r="E71" s="328">
        <v>0</v>
      </c>
      <c r="F71" s="315">
        <v>0</v>
      </c>
      <c r="G71" s="315">
        <v>0</v>
      </c>
      <c r="H71" s="315">
        <v>0</v>
      </c>
      <c r="I71" s="315">
        <v>0</v>
      </c>
      <c r="J71" s="317">
        <f t="shared" si="1"/>
        <v>0</v>
      </c>
    </row>
    <row r="72" spans="1:10" s="2" customFormat="1" ht="12.75" thickTop="1" thickBot="1" x14ac:dyDescent="0.25">
      <c r="A72" s="179" t="s">
        <v>1269</v>
      </c>
      <c r="B72" s="182">
        <v>3150</v>
      </c>
      <c r="C72" s="182">
        <v>500</v>
      </c>
      <c r="D72" s="323">
        <v>0</v>
      </c>
      <c r="E72" s="324">
        <v>0</v>
      </c>
      <c r="F72" s="323">
        <v>0</v>
      </c>
      <c r="G72" s="323">
        <v>0</v>
      </c>
      <c r="H72" s="323">
        <v>0</v>
      </c>
      <c r="I72" s="323">
        <v>0</v>
      </c>
      <c r="J72" s="329">
        <f t="shared" si="1"/>
        <v>0</v>
      </c>
    </row>
    <row r="73" spans="1:10" s="2" customFormat="1" ht="12.75" thickTop="1" thickBot="1" x14ac:dyDescent="0.25">
      <c r="A73" s="179" t="s">
        <v>2294</v>
      </c>
      <c r="B73" s="182">
        <v>3160</v>
      </c>
      <c r="C73" s="182">
        <v>510</v>
      </c>
      <c r="D73" s="323">
        <v>0</v>
      </c>
      <c r="E73" s="324">
        <v>0</v>
      </c>
      <c r="F73" s="323">
        <v>0</v>
      </c>
      <c r="G73" s="323">
        <v>0</v>
      </c>
      <c r="H73" s="323">
        <v>0</v>
      </c>
      <c r="I73" s="323">
        <v>0</v>
      </c>
      <c r="J73" s="329">
        <f t="shared" si="1"/>
        <v>0</v>
      </c>
    </row>
    <row r="74" spans="1:10" s="2" customFormat="1" ht="12.75" thickTop="1" thickBot="1" x14ac:dyDescent="0.25">
      <c r="A74" s="178" t="s">
        <v>1270</v>
      </c>
      <c r="B74" s="181">
        <v>3200</v>
      </c>
      <c r="C74" s="181">
        <v>520</v>
      </c>
      <c r="D74" s="325">
        <f t="shared" ref="D74:I74" si="11">SUM(D75:D78)</f>
        <v>0</v>
      </c>
      <c r="E74" s="325">
        <f t="shared" si="11"/>
        <v>0</v>
      </c>
      <c r="F74" s="325">
        <f t="shared" si="11"/>
        <v>0</v>
      </c>
      <c r="G74" s="325">
        <f t="shared" si="11"/>
        <v>0</v>
      </c>
      <c r="H74" s="325">
        <f t="shared" si="11"/>
        <v>0</v>
      </c>
      <c r="I74" s="325">
        <f t="shared" si="11"/>
        <v>0</v>
      </c>
      <c r="J74" s="157">
        <f t="shared" si="1"/>
        <v>0</v>
      </c>
    </row>
    <row r="75" spans="1:10" s="2" customFormat="1" ht="12.75" thickTop="1" thickBot="1" x14ac:dyDescent="0.25">
      <c r="A75" s="180" t="s">
        <v>1165</v>
      </c>
      <c r="B75" s="182">
        <v>3210</v>
      </c>
      <c r="C75" s="182">
        <v>530</v>
      </c>
      <c r="D75" s="330">
        <v>0</v>
      </c>
      <c r="E75" s="331">
        <v>0</v>
      </c>
      <c r="F75" s="330">
        <v>0</v>
      </c>
      <c r="G75" s="330">
        <v>0</v>
      </c>
      <c r="H75" s="330">
        <v>0</v>
      </c>
      <c r="I75" s="330">
        <v>0</v>
      </c>
      <c r="J75" s="329">
        <f t="shared" si="1"/>
        <v>0</v>
      </c>
    </row>
    <row r="76" spans="1:10" s="2" customFormat="1" ht="12.75" thickTop="1" thickBot="1" x14ac:dyDescent="0.25">
      <c r="A76" s="180" t="s">
        <v>1271</v>
      </c>
      <c r="B76" s="182">
        <v>3220</v>
      </c>
      <c r="C76" s="182">
        <v>540</v>
      </c>
      <c r="D76" s="330">
        <v>0</v>
      </c>
      <c r="E76" s="331">
        <v>0</v>
      </c>
      <c r="F76" s="330">
        <v>0</v>
      </c>
      <c r="G76" s="330">
        <v>0</v>
      </c>
      <c r="H76" s="330">
        <v>0</v>
      </c>
      <c r="I76" s="330">
        <v>0</v>
      </c>
      <c r="J76" s="329">
        <f t="shared" si="1"/>
        <v>0</v>
      </c>
    </row>
    <row r="77" spans="1:10" s="2" customFormat="1" ht="12.75" thickTop="1" thickBot="1" x14ac:dyDescent="0.25">
      <c r="A77" s="179" t="s">
        <v>2295</v>
      </c>
      <c r="B77" s="182">
        <v>3230</v>
      </c>
      <c r="C77" s="182">
        <v>550</v>
      </c>
      <c r="D77" s="330">
        <v>0</v>
      </c>
      <c r="E77" s="331">
        <v>0</v>
      </c>
      <c r="F77" s="330">
        <v>0</v>
      </c>
      <c r="G77" s="330">
        <v>0</v>
      </c>
      <c r="H77" s="330">
        <v>0</v>
      </c>
      <c r="I77" s="330">
        <v>0</v>
      </c>
      <c r="J77" s="329">
        <f t="shared" si="1"/>
        <v>0</v>
      </c>
    </row>
    <row r="78" spans="1:10" s="2" customFormat="1" ht="12.75" thickTop="1" thickBot="1" x14ac:dyDescent="0.25">
      <c r="A78" s="180" t="s">
        <v>1272</v>
      </c>
      <c r="B78" s="182">
        <v>3240</v>
      </c>
      <c r="C78" s="182">
        <v>560</v>
      </c>
      <c r="D78" s="323">
        <v>0</v>
      </c>
      <c r="E78" s="324">
        <v>0</v>
      </c>
      <c r="F78" s="323">
        <v>0</v>
      </c>
      <c r="G78" s="323">
        <v>0</v>
      </c>
      <c r="H78" s="323">
        <v>0</v>
      </c>
      <c r="I78" s="323">
        <v>0</v>
      </c>
      <c r="J78" s="329">
        <f t="shared" si="1"/>
        <v>0</v>
      </c>
    </row>
    <row r="79" spans="1:10" s="2" customFormat="1" ht="12.75" thickTop="1" thickBot="1" x14ac:dyDescent="0.25">
      <c r="A79" s="181" t="s">
        <v>1230</v>
      </c>
      <c r="B79" s="181">
        <v>4100</v>
      </c>
      <c r="C79" s="181">
        <v>570</v>
      </c>
      <c r="D79" s="331">
        <f t="shared" ref="D79:I79" si="12">SUM(D80)</f>
        <v>0</v>
      </c>
      <c r="E79" s="331">
        <f t="shared" si="12"/>
        <v>0</v>
      </c>
      <c r="F79" s="331">
        <f t="shared" si="12"/>
        <v>0</v>
      </c>
      <c r="G79" s="331">
        <f t="shared" si="12"/>
        <v>0</v>
      </c>
      <c r="H79" s="331">
        <f t="shared" si="12"/>
        <v>0</v>
      </c>
      <c r="I79" s="331">
        <f t="shared" si="12"/>
        <v>0</v>
      </c>
      <c r="J79" s="157">
        <f t="shared" si="1"/>
        <v>0</v>
      </c>
    </row>
    <row r="80" spans="1:10" s="2" customFormat="1" ht="12.75" thickTop="1" thickBot="1" x14ac:dyDescent="0.25">
      <c r="A80" s="179" t="s">
        <v>1275</v>
      </c>
      <c r="B80" s="182">
        <v>4110</v>
      </c>
      <c r="C80" s="182">
        <v>580</v>
      </c>
      <c r="D80" s="324">
        <f t="shared" ref="D80:I80" si="13">SUM(D81:D83)</f>
        <v>0</v>
      </c>
      <c r="E80" s="324">
        <f t="shared" si="13"/>
        <v>0</v>
      </c>
      <c r="F80" s="324">
        <f t="shared" si="13"/>
        <v>0</v>
      </c>
      <c r="G80" s="324">
        <f t="shared" si="13"/>
        <v>0</v>
      </c>
      <c r="H80" s="324">
        <f t="shared" si="13"/>
        <v>0</v>
      </c>
      <c r="I80" s="324">
        <f t="shared" si="13"/>
        <v>0</v>
      </c>
      <c r="J80" s="329">
        <f t="shared" si="1"/>
        <v>0</v>
      </c>
    </row>
    <row r="81" spans="1:10" s="2" customFormat="1" ht="12.75" thickTop="1" thickBot="1" x14ac:dyDescent="0.25">
      <c r="A81" s="312" t="s">
        <v>1047</v>
      </c>
      <c r="B81" s="177">
        <v>4111</v>
      </c>
      <c r="C81" s="177">
        <v>590</v>
      </c>
      <c r="D81" s="323">
        <v>0</v>
      </c>
      <c r="E81" s="324">
        <v>0</v>
      </c>
      <c r="F81" s="323">
        <v>0</v>
      </c>
      <c r="G81" s="323">
        <v>0</v>
      </c>
      <c r="H81" s="323">
        <v>0</v>
      </c>
      <c r="I81" s="323">
        <v>0</v>
      </c>
      <c r="J81" s="317">
        <f t="shared" si="1"/>
        <v>0</v>
      </c>
    </row>
    <row r="82" spans="1:10" s="2" customFormat="1" ht="12.75" customHeight="1" thickTop="1" thickBot="1" x14ac:dyDescent="0.25">
      <c r="A82" s="312" t="s">
        <v>1048</v>
      </c>
      <c r="B82" s="177">
        <v>4112</v>
      </c>
      <c r="C82" s="177">
        <v>600</v>
      </c>
      <c r="D82" s="323">
        <v>0</v>
      </c>
      <c r="E82" s="324">
        <v>0</v>
      </c>
      <c r="F82" s="323">
        <v>0</v>
      </c>
      <c r="G82" s="323">
        <v>0</v>
      </c>
      <c r="H82" s="323">
        <v>0</v>
      </c>
      <c r="I82" s="323">
        <v>0</v>
      </c>
      <c r="J82" s="317">
        <f t="shared" si="1"/>
        <v>0</v>
      </c>
    </row>
    <row r="83" spans="1:10" s="2" customFormat="1" ht="14.25" thickTop="1" thickBot="1" x14ac:dyDescent="0.25">
      <c r="A83" s="314" t="s">
        <v>1231</v>
      </c>
      <c r="B83" s="177">
        <v>4113</v>
      </c>
      <c r="C83" s="177">
        <v>610</v>
      </c>
      <c r="D83" s="315">
        <v>0</v>
      </c>
      <c r="E83" s="328">
        <v>0</v>
      </c>
      <c r="F83" s="315">
        <v>0</v>
      </c>
      <c r="G83" s="315">
        <v>0</v>
      </c>
      <c r="H83" s="315">
        <v>0</v>
      </c>
      <c r="I83" s="315">
        <v>0</v>
      </c>
      <c r="J83" s="317">
        <f t="shared" si="1"/>
        <v>0</v>
      </c>
    </row>
    <row r="84" spans="1:10" s="2" customFormat="1" ht="12.75" thickTop="1" thickBot="1" x14ac:dyDescent="0.25">
      <c r="A84" s="181" t="s">
        <v>1239</v>
      </c>
      <c r="B84" s="181">
        <v>4200</v>
      </c>
      <c r="C84" s="181">
        <v>620</v>
      </c>
      <c r="D84" s="325">
        <f t="shared" ref="D84:I84" si="14">D85</f>
        <v>0</v>
      </c>
      <c r="E84" s="325">
        <f t="shared" si="14"/>
        <v>0</v>
      </c>
      <c r="F84" s="325">
        <f t="shared" si="14"/>
        <v>0</v>
      </c>
      <c r="G84" s="325">
        <f t="shared" si="14"/>
        <v>0</v>
      </c>
      <c r="H84" s="325">
        <f t="shared" si="14"/>
        <v>0</v>
      </c>
      <c r="I84" s="325">
        <f t="shared" si="14"/>
        <v>0</v>
      </c>
      <c r="J84" s="157">
        <f t="shared" si="1"/>
        <v>0</v>
      </c>
    </row>
    <row r="85" spans="1:10" s="2" customFormat="1" ht="12.75" thickTop="1" thickBot="1" x14ac:dyDescent="0.25">
      <c r="A85" s="179" t="s">
        <v>1049</v>
      </c>
      <c r="B85" s="182">
        <v>4210</v>
      </c>
      <c r="C85" s="182">
        <v>630</v>
      </c>
      <c r="D85" s="323">
        <v>0</v>
      </c>
      <c r="E85" s="324">
        <v>0</v>
      </c>
      <c r="F85" s="323">
        <v>0</v>
      </c>
      <c r="G85" s="323">
        <v>0</v>
      </c>
      <c r="H85" s="323">
        <v>0</v>
      </c>
      <c r="I85" s="323">
        <v>0</v>
      </c>
      <c r="J85" s="329">
        <f t="shared" si="1"/>
        <v>0</v>
      </c>
    </row>
    <row r="86" spans="1:10" s="2" customFormat="1" ht="12.75" thickTop="1" thickBot="1" x14ac:dyDescent="0.25">
      <c r="A86" s="312" t="s">
        <v>1050</v>
      </c>
      <c r="B86" s="177">
        <v>5000</v>
      </c>
      <c r="C86" s="177">
        <v>640</v>
      </c>
      <c r="D86" s="315" t="s">
        <v>1236</v>
      </c>
      <c r="E86" s="315">
        <v>4608</v>
      </c>
      <c r="F86" s="316" t="s">
        <v>1236</v>
      </c>
      <c r="G86" s="316" t="s">
        <v>1236</v>
      </c>
      <c r="H86" s="316" t="s">
        <v>1236</v>
      </c>
      <c r="I86" s="316" t="s">
        <v>1236</v>
      </c>
      <c r="J86" s="317" t="s">
        <v>1236</v>
      </c>
    </row>
    <row r="87" spans="1:10" s="2" customFormat="1" ht="12.75" thickTop="1" thickBot="1" x14ac:dyDescent="0.25">
      <c r="A87" s="312" t="s">
        <v>1274</v>
      </c>
      <c r="B87" s="177">
        <v>9000</v>
      </c>
      <c r="C87" s="177">
        <v>650</v>
      </c>
      <c r="D87" s="315">
        <v>0</v>
      </c>
      <c r="E87" s="328">
        <v>0</v>
      </c>
      <c r="F87" s="315">
        <v>0</v>
      </c>
      <c r="G87" s="315">
        <v>0</v>
      </c>
      <c r="H87" s="315">
        <v>0</v>
      </c>
      <c r="I87" s="315">
        <v>0</v>
      </c>
      <c r="J87" s="317">
        <f t="shared" si="1"/>
        <v>0</v>
      </c>
    </row>
    <row r="88" spans="1:10" s="2" customFormat="1" ht="12" hidden="1" thickTop="1" x14ac:dyDescent="0.2">
      <c r="A88" s="189"/>
      <c r="B88" s="190"/>
      <c r="C88" s="190">
        <v>650</v>
      </c>
      <c r="D88" s="161"/>
      <c r="E88" s="191"/>
      <c r="F88" s="161"/>
      <c r="G88" s="161"/>
      <c r="H88" s="161"/>
      <c r="I88" s="161"/>
      <c r="J88" s="192"/>
    </row>
    <row r="89" spans="1:10" s="2" customFormat="1" ht="11.25" hidden="1" x14ac:dyDescent="0.2">
      <c r="A89" s="45"/>
      <c r="B89" s="96"/>
      <c r="C89" s="96"/>
      <c r="D89" s="104"/>
      <c r="E89" s="79"/>
      <c r="F89" s="104"/>
      <c r="G89" s="104"/>
      <c r="H89" s="104"/>
      <c r="I89" s="104"/>
      <c r="J89" s="129"/>
    </row>
    <row r="90" spans="1:10" s="2" customFormat="1" ht="11.25" hidden="1" x14ac:dyDescent="0.2">
      <c r="A90" s="45"/>
      <c r="B90" s="96"/>
      <c r="C90" s="96"/>
      <c r="D90" s="104"/>
      <c r="E90" s="79"/>
      <c r="F90" s="104"/>
      <c r="G90" s="104"/>
      <c r="H90" s="104"/>
      <c r="I90" s="104"/>
      <c r="J90" s="129"/>
    </row>
    <row r="91" spans="1:10" s="2" customFormat="1" ht="12.75" hidden="1" x14ac:dyDescent="0.2">
      <c r="A91" s="55"/>
      <c r="B91" s="96"/>
      <c r="C91" s="96"/>
      <c r="D91" s="104"/>
      <c r="E91" s="106"/>
      <c r="F91" s="104"/>
      <c r="G91" s="104"/>
      <c r="H91" s="104"/>
      <c r="I91" s="104"/>
      <c r="J91" s="129"/>
    </row>
    <row r="92" spans="1:10" s="2" customFormat="1" ht="11.25" hidden="1" x14ac:dyDescent="0.2">
      <c r="A92" s="52"/>
      <c r="B92" s="94"/>
      <c r="C92" s="94"/>
      <c r="D92" s="133"/>
      <c r="E92" s="132"/>
      <c r="F92" s="133"/>
      <c r="G92" s="133"/>
      <c r="H92" s="133"/>
      <c r="I92" s="133"/>
      <c r="J92" s="92"/>
    </row>
    <row r="93" spans="1:10" s="2" customFormat="1" ht="11.25" hidden="1" x14ac:dyDescent="0.2">
      <c r="A93" s="45"/>
      <c r="B93" s="96"/>
      <c r="C93" s="96"/>
      <c r="D93" s="104"/>
      <c r="E93" s="79"/>
      <c r="F93" s="104"/>
      <c r="G93" s="104"/>
      <c r="H93" s="104"/>
      <c r="I93" s="104"/>
      <c r="J93" s="129"/>
    </row>
    <row r="94" spans="1:10" s="2" customFormat="1" ht="11.25" hidden="1" x14ac:dyDescent="0.2">
      <c r="A94" s="45"/>
      <c r="B94" s="96"/>
      <c r="C94" s="96"/>
      <c r="D94" s="104"/>
      <c r="E94" s="79"/>
      <c r="F94" s="104"/>
      <c r="G94" s="104"/>
      <c r="H94" s="104"/>
      <c r="I94" s="104"/>
      <c r="J94" s="129"/>
    </row>
    <row r="95" spans="1:10" s="2" customFormat="1" ht="11.25" hidden="1" x14ac:dyDescent="0.2">
      <c r="A95" s="45"/>
      <c r="B95" s="96"/>
      <c r="C95" s="96"/>
      <c r="D95" s="104"/>
      <c r="E95" s="79"/>
      <c r="F95" s="104"/>
      <c r="G95" s="104"/>
      <c r="H95" s="104"/>
      <c r="I95" s="104"/>
      <c r="J95" s="129"/>
    </row>
    <row r="96" spans="1:10" s="2" customFormat="1" ht="12" hidden="1" x14ac:dyDescent="0.2">
      <c r="A96" s="50"/>
      <c r="B96" s="93"/>
      <c r="C96" s="93"/>
      <c r="D96" s="103"/>
      <c r="E96" s="91"/>
      <c r="F96" s="103"/>
      <c r="G96" s="103"/>
      <c r="H96" s="103"/>
      <c r="I96" s="103"/>
      <c r="J96" s="92"/>
    </row>
    <row r="97" spans="1:10" s="2" customFormat="1" ht="11.25" hidden="1" x14ac:dyDescent="0.2">
      <c r="A97" s="52"/>
      <c r="B97" s="94"/>
      <c r="C97" s="94"/>
      <c r="D97" s="130"/>
      <c r="E97" s="131"/>
      <c r="F97" s="130"/>
      <c r="G97" s="130"/>
      <c r="H97" s="130"/>
      <c r="I97" s="130"/>
      <c r="J97" s="134"/>
    </row>
    <row r="98" spans="1:10" s="2" customFormat="1" ht="11.25" hidden="1" x14ac:dyDescent="0.2">
      <c r="A98" s="52"/>
      <c r="B98" s="94"/>
      <c r="C98" s="94"/>
      <c r="D98" s="130"/>
      <c r="E98" s="131"/>
      <c r="F98" s="130"/>
      <c r="G98" s="130"/>
      <c r="H98" s="130"/>
      <c r="I98" s="130"/>
      <c r="J98" s="134"/>
    </row>
    <row r="99" spans="1:10" s="2" customFormat="1" ht="11.25" hidden="1" x14ac:dyDescent="0.2">
      <c r="A99" s="48"/>
      <c r="B99" s="108"/>
      <c r="C99" s="98"/>
      <c r="D99" s="102"/>
      <c r="E99" s="90"/>
      <c r="F99" s="105"/>
      <c r="G99" s="105"/>
      <c r="H99" s="105"/>
      <c r="I99" s="105"/>
      <c r="J99" s="97"/>
    </row>
    <row r="100" spans="1:10" ht="14.25" customHeight="1" thickTop="1" x14ac:dyDescent="0.25">
      <c r="A100" s="120" t="s">
        <v>2509</v>
      </c>
      <c r="D100" s="22"/>
      <c r="E100" s="22"/>
    </row>
    <row r="101" spans="1:10" s="1" customFormat="1" ht="12.75" customHeight="1" x14ac:dyDescent="0.25">
      <c r="A101" s="9" t="str">
        <f>ЗАПОЛНИТЬ!F30</f>
        <v>Начальник</v>
      </c>
      <c r="C101" s="9"/>
      <c r="D101" s="676"/>
      <c r="E101" s="676"/>
      <c r="F101" s="9"/>
      <c r="G101" s="670" t="str">
        <f>ЗАПОЛНИТЬ!F26</f>
        <v>Л.П.КОЛЄСНІК</v>
      </c>
      <c r="H101" s="670"/>
      <c r="I101" s="670"/>
    </row>
    <row r="102" spans="1:10" s="1" customFormat="1" ht="12.75" customHeight="1" x14ac:dyDescent="0.25">
      <c r="B102" s="9"/>
      <c r="C102" s="9"/>
      <c r="D102" s="671" t="s">
        <v>1273</v>
      </c>
      <c r="E102" s="671"/>
      <c r="F102" s="9"/>
      <c r="G102" s="669" t="s">
        <v>391</v>
      </c>
      <c r="H102" s="669"/>
    </row>
    <row r="103" spans="1:10" s="1" customFormat="1" ht="14.25" customHeight="1" x14ac:dyDescent="0.25">
      <c r="A103" s="9" t="str">
        <f>ЗАПОЛНИТЬ!F31</f>
        <v>Головний бухгалтер</v>
      </c>
      <c r="C103" s="9"/>
      <c r="D103" s="683"/>
      <c r="E103" s="683"/>
      <c r="F103" s="9"/>
      <c r="G103" s="670" t="str">
        <f>ЗАПОЛНИТЬ!F28</f>
        <v>Б.І.НОВІК</v>
      </c>
      <c r="H103" s="670"/>
      <c r="I103" s="670"/>
    </row>
    <row r="104" spans="1:10" s="1" customFormat="1" ht="12" customHeight="1" x14ac:dyDescent="0.25">
      <c r="A104" s="32" t="str">
        <f>ЗАПОЛНИТЬ!C19</f>
        <v>"10" січня 2018 року</v>
      </c>
      <c r="C104" s="9"/>
      <c r="D104" s="671" t="s">
        <v>1273</v>
      </c>
      <c r="E104" s="671"/>
      <c r="G104" s="669" t="s">
        <v>391</v>
      </c>
      <c r="H104" s="669"/>
      <c r="I104" s="163"/>
    </row>
    <row r="105" spans="1:10" s="1" customFormat="1" x14ac:dyDescent="0.25">
      <c r="A105" s="162"/>
    </row>
    <row r="107" spans="1:10" x14ac:dyDescent="0.25">
      <c r="A107" s="207"/>
    </row>
  </sheetData>
  <sheetProtection formatColumns="0" formatRows="0"/>
  <mergeCells count="34">
    <mergeCell ref="B11:G11"/>
    <mergeCell ref="G101:I101"/>
    <mergeCell ref="D102:E102"/>
    <mergeCell ref="G1:J3"/>
    <mergeCell ref="F19:F21"/>
    <mergeCell ref="E19:E21"/>
    <mergeCell ref="E13:J13"/>
    <mergeCell ref="H19:H21"/>
    <mergeCell ref="A4:J4"/>
    <mergeCell ref="A15:C15"/>
    <mergeCell ref="J19:J21"/>
    <mergeCell ref="B9:G9"/>
    <mergeCell ref="B10:G10"/>
    <mergeCell ref="A5:F5"/>
    <mergeCell ref="A6:J6"/>
    <mergeCell ref="A14:C14"/>
    <mergeCell ref="E12:H12"/>
    <mergeCell ref="A12:C12"/>
    <mergeCell ref="A13:C13"/>
    <mergeCell ref="E15:J15"/>
    <mergeCell ref="E14:J14"/>
    <mergeCell ref="D104:E104"/>
    <mergeCell ref="G104:H104"/>
    <mergeCell ref="A18:L18"/>
    <mergeCell ref="C19:C21"/>
    <mergeCell ref="D19:D21"/>
    <mergeCell ref="A19:A21"/>
    <mergeCell ref="B19:B21"/>
    <mergeCell ref="I19:I21"/>
    <mergeCell ref="D103:E103"/>
    <mergeCell ref="G103:I103"/>
    <mergeCell ref="G19:G21"/>
    <mergeCell ref="G102:H102"/>
    <mergeCell ref="D101:E101"/>
  </mergeCells>
  <phoneticPr fontId="0" type="noConversion"/>
  <pageMargins left="0.19685039370078741" right="0.19685039370078741" top="0.59055118110236227" bottom="0.19685039370078741" header="0.39370078740157483" footer="0.19685039370078741"/>
  <pageSetup paperSize="9" scale="90" fitToHeight="2" orientation="landscape" r:id="rId1"/>
  <headerFooter differentOddEven="1">
    <evenHeader>&amp;C2&amp;RПродовження додатка 1</evenHeader>
  </headerFooter>
  <colBreaks count="1" manualBreakCount="1">
    <brk id="1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3">
    <pageSetUpPr fitToPage="1"/>
  </sheetPr>
  <dimension ref="A1:N107"/>
  <sheetViews>
    <sheetView zoomScaleNormal="100" workbookViewId="0">
      <selection activeCell="N24" sqref="N24"/>
    </sheetView>
  </sheetViews>
  <sheetFormatPr defaultRowHeight="15" x14ac:dyDescent="0.25"/>
  <cols>
    <col min="1" max="1" width="66" customWidth="1"/>
    <col min="2" max="2" width="5.28515625" customWidth="1"/>
    <col min="3" max="3" width="4.42578125" customWidth="1"/>
    <col min="4" max="4" width="10.5703125" customWidth="1"/>
    <col min="5" max="5" width="11.8554687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1" customFormat="1" ht="15" customHeight="1" x14ac:dyDescent="0.25">
      <c r="G1" s="682" t="s">
        <v>5125</v>
      </c>
      <c r="H1" s="682"/>
      <c r="I1" s="682"/>
      <c r="J1" s="682"/>
      <c r="K1" s="14"/>
    </row>
    <row r="2" spans="1:14" s="1" customFormat="1" ht="36.75" customHeight="1" x14ac:dyDescent="0.25">
      <c r="G2" s="682"/>
      <c r="H2" s="682"/>
      <c r="I2" s="682"/>
      <c r="J2" s="682"/>
      <c r="K2" s="14"/>
    </row>
    <row r="3" spans="1:14" s="1" customFormat="1" ht="0.75" customHeight="1" x14ac:dyDescent="0.25">
      <c r="G3" s="682"/>
      <c r="H3" s="682"/>
      <c r="I3" s="682"/>
      <c r="J3" s="682"/>
      <c r="K3" s="14"/>
    </row>
    <row r="4" spans="1:14" s="1" customFormat="1" x14ac:dyDescent="0.25">
      <c r="A4" s="687" t="s">
        <v>3</v>
      </c>
      <c r="B4" s="687"/>
      <c r="C4" s="687"/>
      <c r="D4" s="687"/>
      <c r="E4" s="687"/>
      <c r="F4" s="687"/>
      <c r="G4" s="687"/>
      <c r="H4" s="687"/>
      <c r="I4" s="687"/>
      <c r="J4" s="687"/>
      <c r="K4" s="13"/>
      <c r="L4" s="13"/>
      <c r="M4" s="13"/>
      <c r="N4" s="13"/>
    </row>
    <row r="5" spans="1:14" s="1" customFormat="1" x14ac:dyDescent="0.25">
      <c r="A5" s="689" t="str">
        <f>IF(ЗАПОЛНИТЬ!$F$7=1,CONCATENATE(шапки!A2),CONCATENATE(шапки!A2,шапки!C2))</f>
        <v>про надходження та використання коштів загального фонду (форма      №2д,</v>
      </c>
      <c r="B5" s="689"/>
      <c r="C5" s="689"/>
      <c r="D5" s="689"/>
      <c r="E5" s="689"/>
      <c r="F5" s="689"/>
      <c r="G5" s="42" t="str">
        <f>IF(ЗАПОЛНИТЬ!$F$7=1,шапки!C2,шапки!D2)</f>
        <v xml:space="preserve">      №2м)</v>
      </c>
      <c r="H5" s="41" t="str">
        <f>IF(ЗАПОЛНИТЬ!$F$7=1,шапки!D2,"")</f>
        <v/>
      </c>
      <c r="I5" s="13"/>
      <c r="J5" s="13"/>
      <c r="K5" s="13"/>
      <c r="L5" s="13"/>
      <c r="M5" s="13"/>
      <c r="N5" s="13"/>
    </row>
    <row r="6" spans="1:14" s="1" customFormat="1" x14ac:dyDescent="0.25">
      <c r="A6" s="684" t="str">
        <f>CONCATENATE("за ",ЗАПОЛНИТЬ!$B$17," ",ЗАПОЛНИТЬ!$C$17)</f>
        <v>за  2017 р.</v>
      </c>
      <c r="B6" s="684"/>
      <c r="C6" s="684"/>
      <c r="D6" s="684"/>
      <c r="E6" s="684"/>
      <c r="F6" s="684"/>
      <c r="G6" s="684"/>
      <c r="H6" s="684"/>
      <c r="I6" s="684"/>
      <c r="J6" s="684"/>
    </row>
    <row r="7" spans="1:14" s="2" customFormat="1" ht="9" customHeight="1" x14ac:dyDescent="0.2">
      <c r="J7" s="116" t="s">
        <v>4</v>
      </c>
    </row>
    <row r="8" spans="1:14" s="2" customFormat="1" ht="6.75" hidden="1" customHeight="1" x14ac:dyDescent="0.2">
      <c r="J8" s="82"/>
    </row>
    <row r="9" spans="1:14" s="2" customFormat="1" ht="12" x14ac:dyDescent="0.2">
      <c r="A9" s="29" t="s">
        <v>5</v>
      </c>
      <c r="B9" s="685" t="str">
        <f>ЗАПОЛНИТЬ!B3</f>
        <v>Відділ освіти виконавчого комітету Апостолівської міської ради</v>
      </c>
      <c r="C9" s="685"/>
      <c r="D9" s="685"/>
      <c r="E9" s="685"/>
      <c r="F9" s="685"/>
      <c r="G9" s="685"/>
      <c r="H9" s="31" t="s">
        <v>6</v>
      </c>
      <c r="J9" s="30" t="str">
        <f>ЗАПОЛНИТЬ!B13</f>
        <v>40220031</v>
      </c>
      <c r="K9" s="15"/>
      <c r="L9" s="4"/>
    </row>
    <row r="10" spans="1:14" s="2" customFormat="1" ht="11.25" customHeight="1" x14ac:dyDescent="0.2">
      <c r="A10" s="5" t="s">
        <v>1246</v>
      </c>
      <c r="B10" s="686" t="str">
        <f>ЗАПОЛНИТЬ!B5</f>
        <v>м.Апостолове</v>
      </c>
      <c r="C10" s="686"/>
      <c r="D10" s="686"/>
      <c r="E10" s="686"/>
      <c r="F10" s="686"/>
      <c r="G10" s="686"/>
      <c r="H10" s="2" t="s">
        <v>1247</v>
      </c>
      <c r="J10" s="3">
        <f>ЗАПОЛНИТЬ!B14</f>
        <v>1220310100</v>
      </c>
      <c r="K10" s="15"/>
      <c r="L10" s="5"/>
    </row>
    <row r="11" spans="1:14" s="2" customFormat="1" ht="11.25" customHeight="1" x14ac:dyDescent="0.2">
      <c r="A11" s="87" t="s">
        <v>8</v>
      </c>
      <c r="B11" s="678" t="str">
        <f>ЗАПОЛНИТЬ!D15</f>
        <v>Орган місцевого самоврядування</v>
      </c>
      <c r="C11" s="678"/>
      <c r="D11" s="678"/>
      <c r="E11" s="678"/>
      <c r="F11" s="678"/>
      <c r="G11" s="678"/>
      <c r="H11" s="81" t="s">
        <v>7</v>
      </c>
      <c r="J11" s="3">
        <f>ЗАПОЛНИТЬ!B15</f>
        <v>420</v>
      </c>
      <c r="K11" s="15"/>
      <c r="L11" s="5"/>
    </row>
    <row r="12" spans="1:14" s="2" customFormat="1" ht="12" customHeight="1" x14ac:dyDescent="0.2">
      <c r="A12" s="679" t="s">
        <v>1248</v>
      </c>
      <c r="B12" s="679"/>
      <c r="C12" s="679"/>
      <c r="D12" s="139" t="str">
        <f>ЗАПОЛНИТЬ!H9</f>
        <v>220</v>
      </c>
      <c r="E12" s="680" t="str">
        <f>IF(D12&gt;0,VLOOKUP(D12,'ДовидникКВК(ГОС)'!A:B,2,FALSE),"")</f>
        <v>Міністерство освіти і науки України</v>
      </c>
      <c r="F12" s="680"/>
      <c r="G12" s="680"/>
      <c r="H12" s="680"/>
      <c r="K12" s="16"/>
      <c r="L12" s="4"/>
    </row>
    <row r="13" spans="1:14" s="2" customFormat="1" ht="11.25" x14ac:dyDescent="0.2">
      <c r="A13" s="679" t="s">
        <v>1250</v>
      </c>
      <c r="B13" s="679"/>
      <c r="C13" s="679"/>
      <c r="D13" s="137"/>
      <c r="E13" s="694" t="str">
        <f>IF(D13&gt;0,VLOOKUP(D13,ДовидникКПК!B:C,2,FALSE),"")</f>
        <v/>
      </c>
      <c r="F13" s="694"/>
      <c r="G13" s="694"/>
      <c r="H13" s="694"/>
      <c r="I13" s="694"/>
      <c r="J13" s="694"/>
      <c r="K13" s="15"/>
      <c r="L13" s="4"/>
    </row>
    <row r="14" spans="1:14" s="2" customFormat="1" ht="11.25" x14ac:dyDescent="0.2">
      <c r="A14" s="691" t="s">
        <v>1940</v>
      </c>
      <c r="B14" s="691"/>
      <c r="C14" s="691"/>
      <c r="D14" s="89" t="str">
        <f>ЗАПОЛНИТЬ!H10</f>
        <v>001</v>
      </c>
      <c r="E14" s="688" t="str">
        <f>ЗАПОЛНИТЬ!I10</f>
        <v>-</v>
      </c>
      <c r="F14" s="688"/>
      <c r="G14" s="688"/>
      <c r="H14" s="688"/>
      <c r="I14" s="688"/>
      <c r="J14" s="688"/>
      <c r="K14" s="17"/>
      <c r="L14" s="6"/>
    </row>
    <row r="15" spans="1:14" s="2" customFormat="1" ht="33.75" customHeight="1" x14ac:dyDescent="0.2">
      <c r="A15" s="690" t="s">
        <v>2755</v>
      </c>
      <c r="B15" s="691"/>
      <c r="C15" s="691"/>
      <c r="D15" s="479" t="s">
        <v>5637</v>
      </c>
      <c r="E15" s="692" t="str">
        <f>VLOOKUP(RIGHT(D15,4),КПКВМБ!A:B,2,FALSE)</f>
        <v>Надання допомоги дітям-сиротам і дітям, позбавленим батьківського піклування, яким виповнюється 18 років</v>
      </c>
      <c r="F15" s="692"/>
      <c r="G15" s="692"/>
      <c r="H15" s="692"/>
      <c r="I15" s="692"/>
      <c r="J15" s="692"/>
      <c r="K15" s="17"/>
      <c r="L15" s="6"/>
    </row>
    <row r="16" spans="1:14" s="2" customFormat="1" ht="11.25" x14ac:dyDescent="0.2">
      <c r="A16" s="83" t="s">
        <v>5596</v>
      </c>
    </row>
    <row r="17" spans="1:12" s="2" customFormat="1" ht="11.25" x14ac:dyDescent="0.2">
      <c r="A17" s="7" t="s">
        <v>2758</v>
      </c>
    </row>
    <row r="18" spans="1:12" s="2" customFormat="1" ht="3" customHeight="1" thickBot="1" x14ac:dyDescent="0.25">
      <c r="A18" s="672"/>
      <c r="B18" s="672"/>
      <c r="C18" s="672"/>
      <c r="D18" s="672"/>
      <c r="E18" s="672"/>
      <c r="F18" s="672"/>
      <c r="G18" s="672"/>
      <c r="H18" s="672"/>
      <c r="I18" s="672"/>
      <c r="J18" s="672"/>
      <c r="K18" s="672"/>
      <c r="L18" s="672"/>
    </row>
    <row r="19" spans="1:12" s="2" customFormat="1" ht="11.25" customHeight="1" thickTop="1" thickBot="1" x14ac:dyDescent="0.25">
      <c r="A19" s="673" t="s">
        <v>1251</v>
      </c>
      <c r="B19" s="674" t="s">
        <v>13</v>
      </c>
      <c r="C19" s="673" t="s">
        <v>1253</v>
      </c>
      <c r="D19" s="674" t="s">
        <v>11</v>
      </c>
      <c r="E19" s="674" t="s">
        <v>2511</v>
      </c>
      <c r="F19" s="675" t="s">
        <v>12</v>
      </c>
      <c r="G19" s="675" t="s">
        <v>10</v>
      </c>
      <c r="H19" s="675" t="s">
        <v>392</v>
      </c>
      <c r="I19" s="675" t="s">
        <v>393</v>
      </c>
      <c r="J19" s="674" t="s">
        <v>9</v>
      </c>
    </row>
    <row r="20" spans="1:12" s="2" customFormat="1" ht="12.75" thickTop="1" thickBot="1" x14ac:dyDescent="0.25">
      <c r="A20" s="673"/>
      <c r="B20" s="674"/>
      <c r="C20" s="673"/>
      <c r="D20" s="674"/>
      <c r="E20" s="674"/>
      <c r="F20" s="675"/>
      <c r="G20" s="675"/>
      <c r="H20" s="675"/>
      <c r="I20" s="675"/>
      <c r="J20" s="674"/>
    </row>
    <row r="21" spans="1:12" s="2" customFormat="1" ht="12.75" thickTop="1" thickBot="1" x14ac:dyDescent="0.25">
      <c r="A21" s="673"/>
      <c r="B21" s="674"/>
      <c r="C21" s="673"/>
      <c r="D21" s="674"/>
      <c r="E21" s="674"/>
      <c r="F21" s="675"/>
      <c r="G21" s="675"/>
      <c r="H21" s="675"/>
      <c r="I21" s="675"/>
      <c r="J21" s="674"/>
    </row>
    <row r="22" spans="1:12" s="2" customFormat="1" ht="12.75" thickTop="1" thickBot="1" x14ac:dyDescent="0.25">
      <c r="A22" s="295">
        <v>1</v>
      </c>
      <c r="B22" s="295">
        <v>2</v>
      </c>
      <c r="C22" s="295">
        <v>3</v>
      </c>
      <c r="D22" s="295">
        <v>4</v>
      </c>
      <c r="E22" s="295">
        <v>5</v>
      </c>
      <c r="F22" s="295">
        <v>6</v>
      </c>
      <c r="G22" s="295">
        <v>7</v>
      </c>
      <c r="H22" s="295">
        <v>8</v>
      </c>
      <c r="I22" s="295">
        <v>9</v>
      </c>
      <c r="J22" s="295">
        <v>9</v>
      </c>
    </row>
    <row r="23" spans="1:12" s="2" customFormat="1" ht="12.75" thickTop="1" thickBot="1" x14ac:dyDescent="0.25">
      <c r="A23" s="296" t="s">
        <v>2261</v>
      </c>
      <c r="B23" s="296" t="s">
        <v>1255</v>
      </c>
      <c r="C23" s="297" t="s">
        <v>1057</v>
      </c>
      <c r="D23" s="157">
        <f>D24+D59+D79+D84+D87</f>
        <v>19910</v>
      </c>
      <c r="E23" s="157">
        <f>E26+E29+E32+E33+E37+E45+E46+E86+E54</f>
        <v>19910</v>
      </c>
      <c r="F23" s="157">
        <f>F24+F59+F79+F84+F87</f>
        <v>0</v>
      </c>
      <c r="G23" s="157">
        <f>G24+G59+G79+G84+G87</f>
        <v>19910</v>
      </c>
      <c r="H23" s="157">
        <f>H24+H59+H79+H84+H87</f>
        <v>19910</v>
      </c>
      <c r="I23" s="157">
        <f>I24+I59+I79+I84+I87</f>
        <v>0</v>
      </c>
      <c r="J23" s="157">
        <f>F23+G23-H23</f>
        <v>0</v>
      </c>
    </row>
    <row r="24" spans="1:12" s="2" customFormat="1" ht="23.25" thickTop="1" thickBot="1" x14ac:dyDescent="0.25">
      <c r="A24" s="177" t="s">
        <v>2262</v>
      </c>
      <c r="B24" s="296">
        <v>2000</v>
      </c>
      <c r="C24" s="297" t="s">
        <v>1058</v>
      </c>
      <c r="D24" s="157">
        <f t="shared" ref="D24:I24" si="0">D25+D30+D47+D50+D54+D58</f>
        <v>19910</v>
      </c>
      <c r="E24" s="157">
        <v>0</v>
      </c>
      <c r="F24" s="157">
        <f t="shared" si="0"/>
        <v>0</v>
      </c>
      <c r="G24" s="157">
        <f t="shared" si="0"/>
        <v>19910</v>
      </c>
      <c r="H24" s="157">
        <f t="shared" si="0"/>
        <v>19910</v>
      </c>
      <c r="I24" s="157">
        <f t="shared" si="0"/>
        <v>0</v>
      </c>
      <c r="J24" s="157">
        <f t="shared" ref="J24:J87" si="1">F24+G24-H24</f>
        <v>0</v>
      </c>
    </row>
    <row r="25" spans="1:12" s="2" customFormat="1" ht="12.75" thickTop="1" thickBot="1" x14ac:dyDescent="0.25">
      <c r="A25" s="178" t="s">
        <v>2263</v>
      </c>
      <c r="B25" s="296">
        <v>2100</v>
      </c>
      <c r="C25" s="297" t="s">
        <v>1059</v>
      </c>
      <c r="D25" s="157">
        <f>D26+D29</f>
        <v>0</v>
      </c>
      <c r="E25" s="157">
        <v>0</v>
      </c>
      <c r="F25" s="157">
        <f>F26+F29</f>
        <v>0</v>
      </c>
      <c r="G25" s="157">
        <f>G26+G29</f>
        <v>0</v>
      </c>
      <c r="H25" s="157">
        <f>H26+H29</f>
        <v>0</v>
      </c>
      <c r="I25" s="157">
        <f>I26+I29</f>
        <v>0</v>
      </c>
      <c r="J25" s="157">
        <f t="shared" si="1"/>
        <v>0</v>
      </c>
    </row>
    <row r="26" spans="1:12" s="2" customFormat="1" ht="12.75" thickTop="1" thickBot="1" x14ac:dyDescent="0.25">
      <c r="A26" s="179" t="s">
        <v>2264</v>
      </c>
      <c r="B26" s="298">
        <v>2110</v>
      </c>
      <c r="C26" s="299" t="s">
        <v>1060</v>
      </c>
      <c r="D26" s="318">
        <f t="shared" ref="D26:I26" si="2">SUM(D27:D28)</f>
        <v>0</v>
      </c>
      <c r="E26" s="319">
        <v>0</v>
      </c>
      <c r="F26" s="318">
        <f t="shared" si="2"/>
        <v>0</v>
      </c>
      <c r="G26" s="318">
        <f t="shared" si="2"/>
        <v>0</v>
      </c>
      <c r="H26" s="318">
        <f t="shared" si="2"/>
        <v>0</v>
      </c>
      <c r="I26" s="318">
        <f t="shared" si="2"/>
        <v>0</v>
      </c>
      <c r="J26" s="183">
        <f t="shared" si="1"/>
        <v>0</v>
      </c>
    </row>
    <row r="27" spans="1:12" s="2" customFormat="1" ht="12.75" thickTop="1" thickBot="1" x14ac:dyDescent="0.25">
      <c r="A27" s="300" t="s">
        <v>1257</v>
      </c>
      <c r="B27" s="301">
        <v>2111</v>
      </c>
      <c r="C27" s="302" t="s">
        <v>1061</v>
      </c>
      <c r="D27" s="320">
        <v>0</v>
      </c>
      <c r="E27" s="321">
        <v>0</v>
      </c>
      <c r="F27" s="320">
        <v>0</v>
      </c>
      <c r="G27" s="320">
        <v>0</v>
      </c>
      <c r="H27" s="320">
        <v>0</v>
      </c>
      <c r="I27" s="320">
        <v>0</v>
      </c>
      <c r="J27" s="317">
        <f t="shared" si="1"/>
        <v>0</v>
      </c>
    </row>
    <row r="28" spans="1:12" s="2" customFormat="1" ht="12.75" thickTop="1" thickBot="1" x14ac:dyDescent="0.25">
      <c r="A28" s="300" t="s">
        <v>2265</v>
      </c>
      <c r="B28" s="301">
        <v>2112</v>
      </c>
      <c r="C28" s="302" t="s">
        <v>1062</v>
      </c>
      <c r="D28" s="320">
        <v>0</v>
      </c>
      <c r="E28" s="321">
        <v>0</v>
      </c>
      <c r="F28" s="320">
        <v>0</v>
      </c>
      <c r="G28" s="320">
        <v>0</v>
      </c>
      <c r="H28" s="320">
        <v>0</v>
      </c>
      <c r="I28" s="320">
        <v>0</v>
      </c>
      <c r="J28" s="317">
        <f t="shared" si="1"/>
        <v>0</v>
      </c>
    </row>
    <row r="29" spans="1:12" s="2" customFormat="1" ht="12.75" thickTop="1" thickBot="1" x14ac:dyDescent="0.25">
      <c r="A29" s="180" t="s">
        <v>2266</v>
      </c>
      <c r="B29" s="298">
        <v>2120</v>
      </c>
      <c r="C29" s="299" t="s">
        <v>1063</v>
      </c>
      <c r="D29" s="319">
        <v>0</v>
      </c>
      <c r="E29" s="319">
        <v>0</v>
      </c>
      <c r="F29" s="319">
        <v>0</v>
      </c>
      <c r="G29" s="319">
        <v>0</v>
      </c>
      <c r="H29" s="319">
        <v>0</v>
      </c>
      <c r="I29" s="319">
        <v>0</v>
      </c>
      <c r="J29" s="183">
        <f t="shared" si="1"/>
        <v>0</v>
      </c>
    </row>
    <row r="30" spans="1:12" s="2" customFormat="1" ht="11.25" customHeight="1" thickTop="1" thickBot="1" x14ac:dyDescent="0.25">
      <c r="A30" s="303" t="s">
        <v>2267</v>
      </c>
      <c r="B30" s="296">
        <v>2200</v>
      </c>
      <c r="C30" s="297" t="s">
        <v>1064</v>
      </c>
      <c r="D30" s="322">
        <f>SUM(D31:D37)+D44</f>
        <v>0</v>
      </c>
      <c r="E30" s="322">
        <v>0</v>
      </c>
      <c r="F30" s="322">
        <f>SUM(F31:F37)+F44</f>
        <v>0</v>
      </c>
      <c r="G30" s="322">
        <f>SUM(G31:G37)+G44</f>
        <v>0</v>
      </c>
      <c r="H30" s="322">
        <f>SUM(H31:H37)+H44</f>
        <v>0</v>
      </c>
      <c r="I30" s="322">
        <f>SUM(I31:I37)+I44</f>
        <v>0</v>
      </c>
      <c r="J30" s="157">
        <f t="shared" si="1"/>
        <v>0</v>
      </c>
    </row>
    <row r="31" spans="1:12" s="2" customFormat="1" ht="12" customHeight="1" thickTop="1" thickBot="1" x14ac:dyDescent="0.25">
      <c r="A31" s="304" t="s">
        <v>2268</v>
      </c>
      <c r="B31" s="298">
        <v>2210</v>
      </c>
      <c r="C31" s="299" t="s">
        <v>1065</v>
      </c>
      <c r="D31" s="319">
        <v>0</v>
      </c>
      <c r="E31" s="318">
        <v>0</v>
      </c>
      <c r="F31" s="319">
        <v>0</v>
      </c>
      <c r="G31" s="319">
        <v>0</v>
      </c>
      <c r="H31" s="319">
        <v>0</v>
      </c>
      <c r="I31" s="319">
        <v>0</v>
      </c>
      <c r="J31" s="183">
        <f t="shared" si="1"/>
        <v>0</v>
      </c>
    </row>
    <row r="32" spans="1:12" s="2" customFormat="1" ht="12.75" thickTop="1" thickBot="1" x14ac:dyDescent="0.25">
      <c r="A32" s="304" t="s">
        <v>2269</v>
      </c>
      <c r="B32" s="298">
        <v>2220</v>
      </c>
      <c r="C32" s="298">
        <v>100</v>
      </c>
      <c r="D32" s="319">
        <v>0</v>
      </c>
      <c r="E32" s="319">
        <v>0</v>
      </c>
      <c r="F32" s="319">
        <v>0</v>
      </c>
      <c r="G32" s="319">
        <v>0</v>
      </c>
      <c r="H32" s="319">
        <v>0</v>
      </c>
      <c r="I32" s="319">
        <v>0</v>
      </c>
      <c r="J32" s="183">
        <f t="shared" si="1"/>
        <v>0</v>
      </c>
    </row>
    <row r="33" spans="1:10" s="2" customFormat="1" ht="12.75" thickTop="1" thickBot="1" x14ac:dyDescent="0.25">
      <c r="A33" s="304" t="s">
        <v>2270</v>
      </c>
      <c r="B33" s="298">
        <v>2230</v>
      </c>
      <c r="C33" s="298">
        <v>110</v>
      </c>
      <c r="D33" s="319">
        <v>0</v>
      </c>
      <c r="E33" s="319">
        <v>0</v>
      </c>
      <c r="F33" s="319">
        <v>0</v>
      </c>
      <c r="G33" s="319">
        <v>0</v>
      </c>
      <c r="H33" s="319">
        <v>0</v>
      </c>
      <c r="I33" s="319">
        <v>0</v>
      </c>
      <c r="J33" s="183">
        <f t="shared" si="1"/>
        <v>0</v>
      </c>
    </row>
    <row r="34" spans="1:10" s="2" customFormat="1" ht="12.75" thickTop="1" thickBot="1" x14ac:dyDescent="0.25">
      <c r="A34" s="179" t="s">
        <v>2271</v>
      </c>
      <c r="B34" s="298">
        <v>2240</v>
      </c>
      <c r="C34" s="298">
        <v>120</v>
      </c>
      <c r="D34" s="319">
        <v>0</v>
      </c>
      <c r="E34" s="318">
        <v>0</v>
      </c>
      <c r="F34" s="319">
        <v>0</v>
      </c>
      <c r="G34" s="319">
        <v>0</v>
      </c>
      <c r="H34" s="319">
        <v>0</v>
      </c>
      <c r="I34" s="319">
        <v>0</v>
      </c>
      <c r="J34" s="183">
        <f t="shared" si="1"/>
        <v>0</v>
      </c>
    </row>
    <row r="35" spans="1:10" s="2" customFormat="1" ht="12.75" thickTop="1" thickBot="1" x14ac:dyDescent="0.25">
      <c r="A35" s="179" t="s">
        <v>1258</v>
      </c>
      <c r="B35" s="298">
        <v>2250</v>
      </c>
      <c r="C35" s="298">
        <v>130</v>
      </c>
      <c r="D35" s="319">
        <v>0</v>
      </c>
      <c r="E35" s="318">
        <v>0</v>
      </c>
      <c r="F35" s="319">
        <v>0</v>
      </c>
      <c r="G35" s="319">
        <v>0</v>
      </c>
      <c r="H35" s="319">
        <v>0</v>
      </c>
      <c r="I35" s="319">
        <v>0</v>
      </c>
      <c r="J35" s="183">
        <f t="shared" si="1"/>
        <v>0</v>
      </c>
    </row>
    <row r="36" spans="1:10" s="2" customFormat="1" ht="12.75" thickTop="1" thickBot="1" x14ac:dyDescent="0.25">
      <c r="A36" s="305" t="s">
        <v>2272</v>
      </c>
      <c r="B36" s="298">
        <v>2260</v>
      </c>
      <c r="C36" s="298">
        <v>140</v>
      </c>
      <c r="D36" s="319">
        <v>0</v>
      </c>
      <c r="E36" s="318">
        <v>0</v>
      </c>
      <c r="F36" s="319">
        <v>0</v>
      </c>
      <c r="G36" s="319">
        <v>0</v>
      </c>
      <c r="H36" s="319">
        <v>0</v>
      </c>
      <c r="I36" s="319">
        <v>0</v>
      </c>
      <c r="J36" s="183">
        <f t="shared" si="1"/>
        <v>0</v>
      </c>
    </row>
    <row r="37" spans="1:10" s="2" customFormat="1" ht="12.75" thickTop="1" thickBot="1" x14ac:dyDescent="0.25">
      <c r="A37" s="180" t="s">
        <v>1259</v>
      </c>
      <c r="B37" s="298">
        <v>2270</v>
      </c>
      <c r="C37" s="298">
        <v>150</v>
      </c>
      <c r="D37" s="318">
        <f>SUM(D38:D43)</f>
        <v>0</v>
      </c>
      <c r="E37" s="319">
        <v>0</v>
      </c>
      <c r="F37" s="318">
        <f>SUM(F38:F43)</f>
        <v>0</v>
      </c>
      <c r="G37" s="318">
        <f>SUM(G38:G43)</f>
        <v>0</v>
      </c>
      <c r="H37" s="318">
        <f>SUM(H38:H43)</f>
        <v>0</v>
      </c>
      <c r="I37" s="318">
        <f>SUM(I38:I43)</f>
        <v>0</v>
      </c>
      <c r="J37" s="183">
        <f>F37+G37-H37</f>
        <v>0</v>
      </c>
    </row>
    <row r="38" spans="1:10" s="2" customFormat="1" ht="12.75" thickTop="1" thickBot="1" x14ac:dyDescent="0.25">
      <c r="A38" s="300" t="s">
        <v>1260</v>
      </c>
      <c r="B38" s="301">
        <v>2271</v>
      </c>
      <c r="C38" s="301">
        <v>160</v>
      </c>
      <c r="D38" s="320">
        <v>0</v>
      </c>
      <c r="E38" s="321">
        <v>0</v>
      </c>
      <c r="F38" s="320">
        <v>0</v>
      </c>
      <c r="G38" s="320">
        <v>0</v>
      </c>
      <c r="H38" s="320">
        <v>0</v>
      </c>
      <c r="I38" s="320">
        <v>0</v>
      </c>
      <c r="J38" s="317">
        <f t="shared" si="1"/>
        <v>0</v>
      </c>
    </row>
    <row r="39" spans="1:10" s="2" customFormat="1" ht="12.75" thickTop="1" thickBot="1" x14ac:dyDescent="0.25">
      <c r="A39" s="300" t="s">
        <v>2273</v>
      </c>
      <c r="B39" s="301">
        <v>2272</v>
      </c>
      <c r="C39" s="301">
        <v>170</v>
      </c>
      <c r="D39" s="320">
        <v>0</v>
      </c>
      <c r="E39" s="321">
        <v>0</v>
      </c>
      <c r="F39" s="320">
        <v>0</v>
      </c>
      <c r="G39" s="320">
        <v>0</v>
      </c>
      <c r="H39" s="320">
        <v>0</v>
      </c>
      <c r="I39" s="320">
        <v>0</v>
      </c>
      <c r="J39" s="317">
        <f t="shared" si="1"/>
        <v>0</v>
      </c>
    </row>
    <row r="40" spans="1:10" s="2" customFormat="1" ht="12.75" thickTop="1" thickBot="1" x14ac:dyDescent="0.25">
      <c r="A40" s="300" t="s">
        <v>1261</v>
      </c>
      <c r="B40" s="301">
        <v>2273</v>
      </c>
      <c r="C40" s="301">
        <v>180</v>
      </c>
      <c r="D40" s="320">
        <v>0</v>
      </c>
      <c r="E40" s="321">
        <v>0</v>
      </c>
      <c r="F40" s="320">
        <v>0</v>
      </c>
      <c r="G40" s="320">
        <v>0</v>
      </c>
      <c r="H40" s="320">
        <v>0</v>
      </c>
      <c r="I40" s="320">
        <v>0</v>
      </c>
      <c r="J40" s="317">
        <f t="shared" si="1"/>
        <v>0</v>
      </c>
    </row>
    <row r="41" spans="1:10" s="2" customFormat="1" ht="12.75" thickTop="1" thickBot="1" x14ac:dyDescent="0.25">
      <c r="A41" s="300" t="s">
        <v>1262</v>
      </c>
      <c r="B41" s="301">
        <v>2274</v>
      </c>
      <c r="C41" s="301">
        <v>190</v>
      </c>
      <c r="D41" s="320">
        <v>0</v>
      </c>
      <c r="E41" s="321">
        <v>0</v>
      </c>
      <c r="F41" s="320">
        <v>0</v>
      </c>
      <c r="G41" s="320">
        <v>0</v>
      </c>
      <c r="H41" s="320">
        <v>0</v>
      </c>
      <c r="I41" s="320">
        <v>0</v>
      </c>
      <c r="J41" s="317">
        <f t="shared" si="1"/>
        <v>0</v>
      </c>
    </row>
    <row r="42" spans="1:10" s="2" customFormat="1" ht="12.75" thickTop="1" thickBot="1" x14ac:dyDescent="0.25">
      <c r="A42" s="300" t="s">
        <v>1263</v>
      </c>
      <c r="B42" s="301">
        <v>2275</v>
      </c>
      <c r="C42" s="301">
        <v>200</v>
      </c>
      <c r="D42" s="320">
        <v>0</v>
      </c>
      <c r="E42" s="321">
        <v>0</v>
      </c>
      <c r="F42" s="320">
        <v>0</v>
      </c>
      <c r="G42" s="320">
        <v>0</v>
      </c>
      <c r="H42" s="320">
        <v>0</v>
      </c>
      <c r="I42" s="320">
        <v>0</v>
      </c>
      <c r="J42" s="317">
        <f t="shared" si="1"/>
        <v>0</v>
      </c>
    </row>
    <row r="43" spans="1:10" s="2" customFormat="1" ht="12.75" thickTop="1" thickBot="1" x14ac:dyDescent="0.25">
      <c r="A43" s="300" t="s">
        <v>2510</v>
      </c>
      <c r="B43" s="301">
        <v>2276</v>
      </c>
      <c r="C43" s="301">
        <v>210</v>
      </c>
      <c r="D43" s="320">
        <v>0</v>
      </c>
      <c r="E43" s="321">
        <v>0</v>
      </c>
      <c r="F43" s="320">
        <v>0</v>
      </c>
      <c r="G43" s="320">
        <v>0</v>
      </c>
      <c r="H43" s="320">
        <v>0</v>
      </c>
      <c r="I43" s="320">
        <v>0</v>
      </c>
      <c r="J43" s="317">
        <f>F43+G43-H43</f>
        <v>0</v>
      </c>
    </row>
    <row r="44" spans="1:10" s="2" customFormat="1" ht="13.5" customHeight="1" thickTop="1" thickBot="1" x14ac:dyDescent="0.25">
      <c r="A44" s="305" t="s">
        <v>2274</v>
      </c>
      <c r="B44" s="298">
        <v>2280</v>
      </c>
      <c r="C44" s="298">
        <v>220</v>
      </c>
      <c r="D44" s="318">
        <f>SUM(D45:D46)</f>
        <v>0</v>
      </c>
      <c r="E44" s="318">
        <v>0</v>
      </c>
      <c r="F44" s="318">
        <f>SUM(F45:F46)</f>
        <v>0</v>
      </c>
      <c r="G44" s="318">
        <f>SUM(G45:G46)</f>
        <v>0</v>
      </c>
      <c r="H44" s="318">
        <f>SUM(H45:H46)</f>
        <v>0</v>
      </c>
      <c r="I44" s="318">
        <f>SUM(I45:I46)</f>
        <v>0</v>
      </c>
      <c r="J44" s="183">
        <f t="shared" si="1"/>
        <v>0</v>
      </c>
    </row>
    <row r="45" spans="1:10" s="2" customFormat="1" ht="12.75" customHeight="1" thickTop="1" thickBot="1" x14ac:dyDescent="0.25">
      <c r="A45" s="307" t="s">
        <v>2275</v>
      </c>
      <c r="B45" s="177">
        <v>2281</v>
      </c>
      <c r="C45" s="177">
        <v>230</v>
      </c>
      <c r="D45" s="320">
        <v>0</v>
      </c>
      <c r="E45" s="320">
        <v>0</v>
      </c>
      <c r="F45" s="320">
        <v>0</v>
      </c>
      <c r="G45" s="320">
        <v>0</v>
      </c>
      <c r="H45" s="320">
        <v>0</v>
      </c>
      <c r="I45" s="320">
        <v>0</v>
      </c>
      <c r="J45" s="317">
        <f t="shared" si="1"/>
        <v>0</v>
      </c>
    </row>
    <row r="46" spans="1:10" s="2" customFormat="1" ht="12.75" customHeight="1" thickTop="1" thickBot="1" x14ac:dyDescent="0.25">
      <c r="A46" s="308" t="s">
        <v>2276</v>
      </c>
      <c r="B46" s="177">
        <v>2282</v>
      </c>
      <c r="C46" s="177">
        <v>240</v>
      </c>
      <c r="D46" s="320">
        <v>0</v>
      </c>
      <c r="E46" s="320">
        <v>0</v>
      </c>
      <c r="F46" s="320">
        <v>0</v>
      </c>
      <c r="G46" s="320">
        <v>0</v>
      </c>
      <c r="H46" s="320">
        <v>0</v>
      </c>
      <c r="I46" s="320">
        <v>0</v>
      </c>
      <c r="J46" s="317">
        <f t="shared" si="1"/>
        <v>0</v>
      </c>
    </row>
    <row r="47" spans="1:10" s="2" customFormat="1" ht="12.75" thickTop="1" thickBot="1" x14ac:dyDescent="0.25">
      <c r="A47" s="178" t="s">
        <v>2277</v>
      </c>
      <c r="B47" s="181">
        <v>2400</v>
      </c>
      <c r="C47" s="181">
        <v>250</v>
      </c>
      <c r="D47" s="322">
        <f t="shared" ref="D47:I47" si="3">SUM(D48:D49)</f>
        <v>0</v>
      </c>
      <c r="E47" s="322">
        <f t="shared" si="3"/>
        <v>0</v>
      </c>
      <c r="F47" s="322">
        <f t="shared" si="3"/>
        <v>0</v>
      </c>
      <c r="G47" s="322">
        <f t="shared" si="3"/>
        <v>0</v>
      </c>
      <c r="H47" s="322">
        <f t="shared" si="3"/>
        <v>0</v>
      </c>
      <c r="I47" s="322">
        <f t="shared" si="3"/>
        <v>0</v>
      </c>
      <c r="J47" s="157">
        <f t="shared" si="1"/>
        <v>0</v>
      </c>
    </row>
    <row r="48" spans="1:10" s="2" customFormat="1" ht="12.75" thickTop="1" thickBot="1" x14ac:dyDescent="0.25">
      <c r="A48" s="309" t="s">
        <v>2278</v>
      </c>
      <c r="B48" s="182">
        <v>2410</v>
      </c>
      <c r="C48" s="182">
        <v>260</v>
      </c>
      <c r="D48" s="319">
        <v>0</v>
      </c>
      <c r="E48" s="318">
        <v>0</v>
      </c>
      <c r="F48" s="319">
        <v>0</v>
      </c>
      <c r="G48" s="319">
        <v>0</v>
      </c>
      <c r="H48" s="319">
        <v>0</v>
      </c>
      <c r="I48" s="319">
        <v>0</v>
      </c>
      <c r="J48" s="183">
        <f t="shared" si="1"/>
        <v>0</v>
      </c>
    </row>
    <row r="49" spans="1:10" s="2" customFormat="1" ht="12.75" thickTop="1" thickBot="1" x14ac:dyDescent="0.25">
      <c r="A49" s="309" t="s">
        <v>2279</v>
      </c>
      <c r="B49" s="182">
        <v>2420</v>
      </c>
      <c r="C49" s="182">
        <v>270</v>
      </c>
      <c r="D49" s="319">
        <v>0</v>
      </c>
      <c r="E49" s="318">
        <v>0</v>
      </c>
      <c r="F49" s="319">
        <v>0</v>
      </c>
      <c r="G49" s="319">
        <v>0</v>
      </c>
      <c r="H49" s="319">
        <v>0</v>
      </c>
      <c r="I49" s="319">
        <v>0</v>
      </c>
      <c r="J49" s="183">
        <f t="shared" si="1"/>
        <v>0</v>
      </c>
    </row>
    <row r="50" spans="1:10" s="2" customFormat="1" ht="12" customHeight="1" thickTop="1" thickBot="1" x14ac:dyDescent="0.25">
      <c r="A50" s="310" t="s">
        <v>2280</v>
      </c>
      <c r="B50" s="181">
        <v>2600</v>
      </c>
      <c r="C50" s="181">
        <v>280</v>
      </c>
      <c r="D50" s="322">
        <f t="shared" ref="D50:I50" si="4">SUM(D51:D53)</f>
        <v>0</v>
      </c>
      <c r="E50" s="322">
        <f t="shared" si="4"/>
        <v>0</v>
      </c>
      <c r="F50" s="322">
        <f t="shared" si="4"/>
        <v>0</v>
      </c>
      <c r="G50" s="322">
        <f t="shared" si="4"/>
        <v>0</v>
      </c>
      <c r="H50" s="322">
        <f t="shared" si="4"/>
        <v>0</v>
      </c>
      <c r="I50" s="322">
        <f t="shared" si="4"/>
        <v>0</v>
      </c>
      <c r="J50" s="157">
        <f t="shared" si="1"/>
        <v>0</v>
      </c>
    </row>
    <row r="51" spans="1:10" s="2" customFormat="1" ht="12.75" thickTop="1" thickBot="1" x14ac:dyDescent="0.25">
      <c r="A51" s="180" t="s">
        <v>1264</v>
      </c>
      <c r="B51" s="182">
        <v>2610</v>
      </c>
      <c r="C51" s="182">
        <v>290</v>
      </c>
      <c r="D51" s="323">
        <v>0</v>
      </c>
      <c r="E51" s="324">
        <v>0</v>
      </c>
      <c r="F51" s="323">
        <v>0</v>
      </c>
      <c r="G51" s="323">
        <v>0</v>
      </c>
      <c r="H51" s="323">
        <v>0</v>
      </c>
      <c r="I51" s="323">
        <v>0</v>
      </c>
      <c r="J51" s="183">
        <f t="shared" si="1"/>
        <v>0</v>
      </c>
    </row>
    <row r="52" spans="1:10" s="2" customFormat="1" ht="12.75" thickTop="1" thickBot="1" x14ac:dyDescent="0.25">
      <c r="A52" s="180" t="s">
        <v>1265</v>
      </c>
      <c r="B52" s="182">
        <v>2620</v>
      </c>
      <c r="C52" s="182">
        <v>300</v>
      </c>
      <c r="D52" s="323">
        <v>0</v>
      </c>
      <c r="E52" s="324">
        <v>0</v>
      </c>
      <c r="F52" s="323">
        <v>0</v>
      </c>
      <c r="G52" s="323">
        <v>0</v>
      </c>
      <c r="H52" s="323">
        <v>0</v>
      </c>
      <c r="I52" s="323">
        <v>0</v>
      </c>
      <c r="J52" s="183">
        <f t="shared" si="1"/>
        <v>0</v>
      </c>
    </row>
    <row r="53" spans="1:10" s="2" customFormat="1" ht="12.75" thickTop="1" thickBot="1" x14ac:dyDescent="0.25">
      <c r="A53" s="309" t="s">
        <v>2281</v>
      </c>
      <c r="B53" s="182">
        <v>2630</v>
      </c>
      <c r="C53" s="182">
        <v>310</v>
      </c>
      <c r="D53" s="323">
        <v>0</v>
      </c>
      <c r="E53" s="324">
        <v>0</v>
      </c>
      <c r="F53" s="323">
        <v>0</v>
      </c>
      <c r="G53" s="323">
        <v>0</v>
      </c>
      <c r="H53" s="323">
        <v>0</v>
      </c>
      <c r="I53" s="323">
        <v>0</v>
      </c>
      <c r="J53" s="183">
        <f t="shared" si="1"/>
        <v>0</v>
      </c>
    </row>
    <row r="54" spans="1:10" s="2" customFormat="1" ht="12.75" thickTop="1" thickBot="1" x14ac:dyDescent="0.25">
      <c r="A54" s="311" t="s">
        <v>2282</v>
      </c>
      <c r="B54" s="181">
        <v>2700</v>
      </c>
      <c r="C54" s="181">
        <v>320</v>
      </c>
      <c r="D54" s="325">
        <f t="shared" ref="D54:I54" si="5">SUM(D55:D57)</f>
        <v>19910</v>
      </c>
      <c r="E54" s="326">
        <v>19910</v>
      </c>
      <c r="F54" s="325">
        <f t="shared" si="5"/>
        <v>0</v>
      </c>
      <c r="G54" s="325">
        <f t="shared" si="5"/>
        <v>19910</v>
      </c>
      <c r="H54" s="325">
        <f t="shared" si="5"/>
        <v>19910</v>
      </c>
      <c r="I54" s="325">
        <f t="shared" si="5"/>
        <v>0</v>
      </c>
      <c r="J54" s="157">
        <f t="shared" si="1"/>
        <v>0</v>
      </c>
    </row>
    <row r="55" spans="1:10" s="2" customFormat="1" ht="12.75" customHeight="1" thickTop="1" thickBot="1" x14ac:dyDescent="0.25">
      <c r="A55" s="180" t="s">
        <v>2283</v>
      </c>
      <c r="B55" s="182">
        <v>2710</v>
      </c>
      <c r="C55" s="182">
        <v>330</v>
      </c>
      <c r="D55" s="323">
        <v>0</v>
      </c>
      <c r="E55" s="324">
        <v>0</v>
      </c>
      <c r="F55" s="323">
        <v>0</v>
      </c>
      <c r="G55" s="323">
        <v>0</v>
      </c>
      <c r="H55" s="323">
        <v>0</v>
      </c>
      <c r="I55" s="323">
        <v>0</v>
      </c>
      <c r="J55" s="183">
        <f t="shared" si="1"/>
        <v>0</v>
      </c>
    </row>
    <row r="56" spans="1:10" s="2" customFormat="1" ht="12.75" thickTop="1" thickBot="1" x14ac:dyDescent="0.25">
      <c r="A56" s="180" t="s">
        <v>2284</v>
      </c>
      <c r="B56" s="182">
        <v>2720</v>
      </c>
      <c r="C56" s="182">
        <v>340</v>
      </c>
      <c r="D56" s="323">
        <v>0</v>
      </c>
      <c r="E56" s="324">
        <v>0</v>
      </c>
      <c r="F56" s="323">
        <v>0</v>
      </c>
      <c r="G56" s="323">
        <v>0</v>
      </c>
      <c r="H56" s="323">
        <v>0</v>
      </c>
      <c r="I56" s="323">
        <v>0</v>
      </c>
      <c r="J56" s="183">
        <f t="shared" si="1"/>
        <v>0</v>
      </c>
    </row>
    <row r="57" spans="1:10" s="2" customFormat="1" ht="12.75" thickTop="1" thickBot="1" x14ac:dyDescent="0.25">
      <c r="A57" s="180" t="s">
        <v>2285</v>
      </c>
      <c r="B57" s="182">
        <v>2730</v>
      </c>
      <c r="C57" s="182">
        <v>350</v>
      </c>
      <c r="D57" s="323">
        <v>19910</v>
      </c>
      <c r="E57" s="324">
        <v>0</v>
      </c>
      <c r="F57" s="323">
        <v>0</v>
      </c>
      <c r="G57" s="323">
        <v>19910</v>
      </c>
      <c r="H57" s="323">
        <v>19910</v>
      </c>
      <c r="I57" s="323">
        <v>0</v>
      </c>
      <c r="J57" s="183">
        <f t="shared" si="1"/>
        <v>0</v>
      </c>
    </row>
    <row r="58" spans="1:10" s="2" customFormat="1" ht="12.75" thickTop="1" thickBot="1" x14ac:dyDescent="0.25">
      <c r="A58" s="311" t="s">
        <v>2286</v>
      </c>
      <c r="B58" s="181">
        <v>2800</v>
      </c>
      <c r="C58" s="181">
        <v>360</v>
      </c>
      <c r="D58" s="326">
        <v>0</v>
      </c>
      <c r="E58" s="325">
        <v>0</v>
      </c>
      <c r="F58" s="326">
        <v>0</v>
      </c>
      <c r="G58" s="326">
        <v>0</v>
      </c>
      <c r="H58" s="326">
        <v>0</v>
      </c>
      <c r="I58" s="326">
        <v>0</v>
      </c>
      <c r="J58" s="157">
        <f t="shared" si="1"/>
        <v>0</v>
      </c>
    </row>
    <row r="59" spans="1:10" s="2" customFormat="1" ht="12.75" thickTop="1" thickBot="1" x14ac:dyDescent="0.25">
      <c r="A59" s="181" t="s">
        <v>2287</v>
      </c>
      <c r="B59" s="181">
        <v>3000</v>
      </c>
      <c r="C59" s="181">
        <v>370</v>
      </c>
      <c r="D59" s="325">
        <f t="shared" ref="D59:I59" si="6">D60+D74</f>
        <v>0</v>
      </c>
      <c r="E59" s="325">
        <f t="shared" si="6"/>
        <v>0</v>
      </c>
      <c r="F59" s="325">
        <f t="shared" si="6"/>
        <v>0</v>
      </c>
      <c r="G59" s="325">
        <f t="shared" si="6"/>
        <v>0</v>
      </c>
      <c r="H59" s="325">
        <f t="shared" si="6"/>
        <v>0</v>
      </c>
      <c r="I59" s="325">
        <f t="shared" si="6"/>
        <v>0</v>
      </c>
      <c r="J59" s="157">
        <f t="shared" si="1"/>
        <v>0</v>
      </c>
    </row>
    <row r="60" spans="1:10" s="2" customFormat="1" ht="12.75" thickTop="1" thickBot="1" x14ac:dyDescent="0.25">
      <c r="A60" s="178" t="s">
        <v>1241</v>
      </c>
      <c r="B60" s="181">
        <v>3100</v>
      </c>
      <c r="C60" s="181">
        <v>380</v>
      </c>
      <c r="D60" s="325">
        <f t="shared" ref="D60:I60" si="7">D61+D62+D65+D68+D72+D73</f>
        <v>0</v>
      </c>
      <c r="E60" s="325">
        <f t="shared" si="7"/>
        <v>0</v>
      </c>
      <c r="F60" s="325">
        <f t="shared" si="7"/>
        <v>0</v>
      </c>
      <c r="G60" s="325">
        <f t="shared" si="7"/>
        <v>0</v>
      </c>
      <c r="H60" s="325">
        <f t="shared" si="7"/>
        <v>0</v>
      </c>
      <c r="I60" s="325">
        <f t="shared" si="7"/>
        <v>0</v>
      </c>
      <c r="J60" s="157">
        <f t="shared" si="1"/>
        <v>0</v>
      </c>
    </row>
    <row r="61" spans="1:10" s="2" customFormat="1" ht="12.75" thickTop="1" thickBot="1" x14ac:dyDescent="0.25">
      <c r="A61" s="180" t="s">
        <v>1266</v>
      </c>
      <c r="B61" s="182">
        <v>3110</v>
      </c>
      <c r="C61" s="182">
        <v>390</v>
      </c>
      <c r="D61" s="323">
        <v>0</v>
      </c>
      <c r="E61" s="324">
        <v>0</v>
      </c>
      <c r="F61" s="323">
        <v>0</v>
      </c>
      <c r="G61" s="323">
        <v>0</v>
      </c>
      <c r="H61" s="323">
        <v>0</v>
      </c>
      <c r="I61" s="323">
        <v>0</v>
      </c>
      <c r="J61" s="183">
        <f t="shared" si="1"/>
        <v>0</v>
      </c>
    </row>
    <row r="62" spans="1:10" s="2" customFormat="1" ht="12.75" thickTop="1" thickBot="1" x14ac:dyDescent="0.25">
      <c r="A62" s="309" t="s">
        <v>1267</v>
      </c>
      <c r="B62" s="182">
        <v>3120</v>
      </c>
      <c r="C62" s="182">
        <v>400</v>
      </c>
      <c r="D62" s="327">
        <f t="shared" ref="D62:I62" si="8">SUM(D63:D64)</f>
        <v>0</v>
      </c>
      <c r="E62" s="327">
        <f t="shared" si="8"/>
        <v>0</v>
      </c>
      <c r="F62" s="327">
        <f t="shared" si="8"/>
        <v>0</v>
      </c>
      <c r="G62" s="327">
        <f t="shared" si="8"/>
        <v>0</v>
      </c>
      <c r="H62" s="327">
        <f t="shared" si="8"/>
        <v>0</v>
      </c>
      <c r="I62" s="327">
        <f t="shared" si="8"/>
        <v>0</v>
      </c>
      <c r="J62" s="183">
        <f t="shared" si="1"/>
        <v>0</v>
      </c>
    </row>
    <row r="63" spans="1:10" s="2" customFormat="1" ht="12.75" thickTop="1" thickBot="1" x14ac:dyDescent="0.25">
      <c r="A63" s="312" t="s">
        <v>2288</v>
      </c>
      <c r="B63" s="177">
        <v>3121</v>
      </c>
      <c r="C63" s="177">
        <v>410</v>
      </c>
      <c r="D63" s="315">
        <v>0</v>
      </c>
      <c r="E63" s="328">
        <v>0</v>
      </c>
      <c r="F63" s="315">
        <v>0</v>
      </c>
      <c r="G63" s="315">
        <v>0</v>
      </c>
      <c r="H63" s="315">
        <v>0</v>
      </c>
      <c r="I63" s="315">
        <v>0</v>
      </c>
      <c r="J63" s="317">
        <f t="shared" si="1"/>
        <v>0</v>
      </c>
    </row>
    <row r="64" spans="1:10" s="2" customFormat="1" ht="12.75" thickTop="1" thickBot="1" x14ac:dyDescent="0.25">
      <c r="A64" s="312" t="s">
        <v>2289</v>
      </c>
      <c r="B64" s="177">
        <v>3122</v>
      </c>
      <c r="C64" s="177">
        <v>420</v>
      </c>
      <c r="D64" s="315">
        <v>0</v>
      </c>
      <c r="E64" s="328">
        <v>0</v>
      </c>
      <c r="F64" s="315">
        <v>0</v>
      </c>
      <c r="G64" s="315">
        <v>0</v>
      </c>
      <c r="H64" s="315">
        <v>0</v>
      </c>
      <c r="I64" s="315">
        <v>0</v>
      </c>
      <c r="J64" s="317">
        <f t="shared" si="1"/>
        <v>0</v>
      </c>
    </row>
    <row r="65" spans="1:10" s="2" customFormat="1" ht="12.75" thickTop="1" thickBot="1" x14ac:dyDescent="0.25">
      <c r="A65" s="179" t="s">
        <v>1268</v>
      </c>
      <c r="B65" s="182">
        <v>3130</v>
      </c>
      <c r="C65" s="182">
        <v>430</v>
      </c>
      <c r="D65" s="324">
        <f t="shared" ref="D65:I65" si="9">SUM(D66:D67)</f>
        <v>0</v>
      </c>
      <c r="E65" s="324">
        <f t="shared" si="9"/>
        <v>0</v>
      </c>
      <c r="F65" s="324">
        <f t="shared" si="9"/>
        <v>0</v>
      </c>
      <c r="G65" s="324">
        <f t="shared" si="9"/>
        <v>0</v>
      </c>
      <c r="H65" s="324">
        <f t="shared" si="9"/>
        <v>0</v>
      </c>
      <c r="I65" s="324">
        <f t="shared" si="9"/>
        <v>0</v>
      </c>
      <c r="J65" s="329">
        <f t="shared" si="1"/>
        <v>0</v>
      </c>
    </row>
    <row r="66" spans="1:10" s="2" customFormat="1" ht="12.75" thickTop="1" thickBot="1" x14ac:dyDescent="0.25">
      <c r="A66" s="312" t="s">
        <v>2290</v>
      </c>
      <c r="B66" s="177">
        <v>3131</v>
      </c>
      <c r="C66" s="177">
        <v>440</v>
      </c>
      <c r="D66" s="315">
        <v>0</v>
      </c>
      <c r="E66" s="328">
        <v>0</v>
      </c>
      <c r="F66" s="315">
        <v>0</v>
      </c>
      <c r="G66" s="315">
        <v>0</v>
      </c>
      <c r="H66" s="315">
        <v>0</v>
      </c>
      <c r="I66" s="315">
        <v>0</v>
      </c>
      <c r="J66" s="317">
        <f t="shared" si="1"/>
        <v>0</v>
      </c>
    </row>
    <row r="67" spans="1:10" s="2" customFormat="1" ht="12.75" thickTop="1" thickBot="1" x14ac:dyDescent="0.25">
      <c r="A67" s="312" t="s">
        <v>1242</v>
      </c>
      <c r="B67" s="177">
        <v>3132</v>
      </c>
      <c r="C67" s="177">
        <v>450</v>
      </c>
      <c r="D67" s="315">
        <v>0</v>
      </c>
      <c r="E67" s="328">
        <v>0</v>
      </c>
      <c r="F67" s="315">
        <v>0</v>
      </c>
      <c r="G67" s="315">
        <v>0</v>
      </c>
      <c r="H67" s="315">
        <v>0</v>
      </c>
      <c r="I67" s="315">
        <v>0</v>
      </c>
      <c r="J67" s="317">
        <f t="shared" si="1"/>
        <v>0</v>
      </c>
    </row>
    <row r="68" spans="1:10" s="2" customFormat="1" ht="12.75" thickTop="1" thickBot="1" x14ac:dyDescent="0.25">
      <c r="A68" s="179" t="s">
        <v>1243</v>
      </c>
      <c r="B68" s="182">
        <v>3140</v>
      </c>
      <c r="C68" s="182">
        <v>460</v>
      </c>
      <c r="D68" s="324">
        <f t="shared" ref="D68:I68" si="10">SUM(D69:D71)</f>
        <v>0</v>
      </c>
      <c r="E68" s="324">
        <f t="shared" si="10"/>
        <v>0</v>
      </c>
      <c r="F68" s="324">
        <f t="shared" si="10"/>
        <v>0</v>
      </c>
      <c r="G68" s="324">
        <f t="shared" si="10"/>
        <v>0</v>
      </c>
      <c r="H68" s="324">
        <f t="shared" si="10"/>
        <v>0</v>
      </c>
      <c r="I68" s="324">
        <f t="shared" si="10"/>
        <v>0</v>
      </c>
      <c r="J68" s="329">
        <f t="shared" si="1"/>
        <v>0</v>
      </c>
    </row>
    <row r="69" spans="1:10" s="2" customFormat="1" ht="13.5" thickTop="1" thickBot="1" x14ac:dyDescent="0.25">
      <c r="A69" s="313" t="s">
        <v>2291</v>
      </c>
      <c r="B69" s="177">
        <v>3141</v>
      </c>
      <c r="C69" s="177">
        <v>470</v>
      </c>
      <c r="D69" s="315">
        <v>0</v>
      </c>
      <c r="E69" s="328">
        <v>0</v>
      </c>
      <c r="F69" s="315">
        <v>0</v>
      </c>
      <c r="G69" s="315">
        <v>0</v>
      </c>
      <c r="H69" s="315">
        <v>0</v>
      </c>
      <c r="I69" s="315">
        <v>0</v>
      </c>
      <c r="J69" s="317">
        <f t="shared" si="1"/>
        <v>0</v>
      </c>
    </row>
    <row r="70" spans="1:10" s="2" customFormat="1" ht="13.5" thickTop="1" thickBot="1" x14ac:dyDescent="0.25">
      <c r="A70" s="313" t="s">
        <v>2292</v>
      </c>
      <c r="B70" s="177">
        <v>3142</v>
      </c>
      <c r="C70" s="177">
        <v>480</v>
      </c>
      <c r="D70" s="315">
        <v>0</v>
      </c>
      <c r="E70" s="328">
        <v>0</v>
      </c>
      <c r="F70" s="315">
        <v>0</v>
      </c>
      <c r="G70" s="315">
        <v>0</v>
      </c>
      <c r="H70" s="315">
        <v>0</v>
      </c>
      <c r="I70" s="315">
        <v>0</v>
      </c>
      <c r="J70" s="317">
        <f t="shared" si="1"/>
        <v>0</v>
      </c>
    </row>
    <row r="71" spans="1:10" s="2" customFormat="1" ht="13.5" thickTop="1" thickBot="1" x14ac:dyDescent="0.25">
      <c r="A71" s="313" t="s">
        <v>2293</v>
      </c>
      <c r="B71" s="177">
        <v>3143</v>
      </c>
      <c r="C71" s="177">
        <v>490</v>
      </c>
      <c r="D71" s="315">
        <v>0</v>
      </c>
      <c r="E71" s="328">
        <v>0</v>
      </c>
      <c r="F71" s="315">
        <v>0</v>
      </c>
      <c r="G71" s="315">
        <v>0</v>
      </c>
      <c r="H71" s="315">
        <v>0</v>
      </c>
      <c r="I71" s="315">
        <v>0</v>
      </c>
      <c r="J71" s="317">
        <f t="shared" si="1"/>
        <v>0</v>
      </c>
    </row>
    <row r="72" spans="1:10" s="2" customFormat="1" ht="12.75" thickTop="1" thickBot="1" x14ac:dyDescent="0.25">
      <c r="A72" s="179" t="s">
        <v>1269</v>
      </c>
      <c r="B72" s="182">
        <v>3150</v>
      </c>
      <c r="C72" s="182">
        <v>500</v>
      </c>
      <c r="D72" s="323">
        <v>0</v>
      </c>
      <c r="E72" s="324">
        <v>0</v>
      </c>
      <c r="F72" s="323">
        <v>0</v>
      </c>
      <c r="G72" s="323">
        <v>0</v>
      </c>
      <c r="H72" s="323">
        <v>0</v>
      </c>
      <c r="I72" s="323">
        <v>0</v>
      </c>
      <c r="J72" s="329">
        <f t="shared" si="1"/>
        <v>0</v>
      </c>
    </row>
    <row r="73" spans="1:10" s="2" customFormat="1" ht="12.75" thickTop="1" thickBot="1" x14ac:dyDescent="0.25">
      <c r="A73" s="179" t="s">
        <v>2294</v>
      </c>
      <c r="B73" s="182">
        <v>3160</v>
      </c>
      <c r="C73" s="182">
        <v>510</v>
      </c>
      <c r="D73" s="323">
        <v>0</v>
      </c>
      <c r="E73" s="324">
        <v>0</v>
      </c>
      <c r="F73" s="323">
        <v>0</v>
      </c>
      <c r="G73" s="323">
        <v>0</v>
      </c>
      <c r="H73" s="323">
        <v>0</v>
      </c>
      <c r="I73" s="323">
        <v>0</v>
      </c>
      <c r="J73" s="329">
        <f t="shared" si="1"/>
        <v>0</v>
      </c>
    </row>
    <row r="74" spans="1:10" s="2" customFormat="1" ht="12.75" thickTop="1" thickBot="1" x14ac:dyDescent="0.25">
      <c r="A74" s="178" t="s">
        <v>1270</v>
      </c>
      <c r="B74" s="181">
        <v>3200</v>
      </c>
      <c r="C74" s="181">
        <v>520</v>
      </c>
      <c r="D74" s="325">
        <f t="shared" ref="D74:I74" si="11">SUM(D75:D78)</f>
        <v>0</v>
      </c>
      <c r="E74" s="325">
        <f t="shared" si="11"/>
        <v>0</v>
      </c>
      <c r="F74" s="325">
        <f t="shared" si="11"/>
        <v>0</v>
      </c>
      <c r="G74" s="325">
        <f t="shared" si="11"/>
        <v>0</v>
      </c>
      <c r="H74" s="325">
        <f t="shared" si="11"/>
        <v>0</v>
      </c>
      <c r="I74" s="325">
        <f t="shared" si="11"/>
        <v>0</v>
      </c>
      <c r="J74" s="157">
        <f t="shared" si="1"/>
        <v>0</v>
      </c>
    </row>
    <row r="75" spans="1:10" s="2" customFormat="1" ht="12.75" thickTop="1" thickBot="1" x14ac:dyDescent="0.25">
      <c r="A75" s="180" t="s">
        <v>1165</v>
      </c>
      <c r="B75" s="182">
        <v>3210</v>
      </c>
      <c r="C75" s="182">
        <v>530</v>
      </c>
      <c r="D75" s="330">
        <v>0</v>
      </c>
      <c r="E75" s="331">
        <v>0</v>
      </c>
      <c r="F75" s="330">
        <v>0</v>
      </c>
      <c r="G75" s="330">
        <v>0</v>
      </c>
      <c r="H75" s="330">
        <v>0</v>
      </c>
      <c r="I75" s="330">
        <v>0</v>
      </c>
      <c r="J75" s="329">
        <f t="shared" si="1"/>
        <v>0</v>
      </c>
    </row>
    <row r="76" spans="1:10" s="2" customFormat="1" ht="12.75" thickTop="1" thickBot="1" x14ac:dyDescent="0.25">
      <c r="A76" s="180" t="s">
        <v>1271</v>
      </c>
      <c r="B76" s="182">
        <v>3220</v>
      </c>
      <c r="C76" s="182">
        <v>540</v>
      </c>
      <c r="D76" s="330">
        <v>0</v>
      </c>
      <c r="E76" s="331">
        <v>0</v>
      </c>
      <c r="F76" s="330">
        <v>0</v>
      </c>
      <c r="G76" s="330">
        <v>0</v>
      </c>
      <c r="H76" s="330">
        <v>0</v>
      </c>
      <c r="I76" s="330">
        <v>0</v>
      </c>
      <c r="J76" s="329">
        <f t="shared" si="1"/>
        <v>0</v>
      </c>
    </row>
    <row r="77" spans="1:10" s="2" customFormat="1" ht="12.75" thickTop="1" thickBot="1" x14ac:dyDescent="0.25">
      <c r="A77" s="179" t="s">
        <v>2295</v>
      </c>
      <c r="B77" s="182">
        <v>3230</v>
      </c>
      <c r="C77" s="182">
        <v>550</v>
      </c>
      <c r="D77" s="330">
        <v>0</v>
      </c>
      <c r="E77" s="331">
        <v>0</v>
      </c>
      <c r="F77" s="330">
        <v>0</v>
      </c>
      <c r="G77" s="330">
        <v>0</v>
      </c>
      <c r="H77" s="330">
        <v>0</v>
      </c>
      <c r="I77" s="330">
        <v>0</v>
      </c>
      <c r="J77" s="329">
        <f t="shared" si="1"/>
        <v>0</v>
      </c>
    </row>
    <row r="78" spans="1:10" s="2" customFormat="1" ht="12.75" thickTop="1" thickBot="1" x14ac:dyDescent="0.25">
      <c r="A78" s="180" t="s">
        <v>1272</v>
      </c>
      <c r="B78" s="182">
        <v>3240</v>
      </c>
      <c r="C78" s="182">
        <v>560</v>
      </c>
      <c r="D78" s="323">
        <v>0</v>
      </c>
      <c r="E78" s="324">
        <v>0</v>
      </c>
      <c r="F78" s="323">
        <v>0</v>
      </c>
      <c r="G78" s="323">
        <v>0</v>
      </c>
      <c r="H78" s="323">
        <v>0</v>
      </c>
      <c r="I78" s="323">
        <v>0</v>
      </c>
      <c r="J78" s="329">
        <f t="shared" si="1"/>
        <v>0</v>
      </c>
    </row>
    <row r="79" spans="1:10" s="2" customFormat="1" ht="12.75" thickTop="1" thickBot="1" x14ac:dyDescent="0.25">
      <c r="A79" s="181" t="s">
        <v>1230</v>
      </c>
      <c r="B79" s="181">
        <v>4100</v>
      </c>
      <c r="C79" s="181">
        <v>570</v>
      </c>
      <c r="D79" s="331">
        <f t="shared" ref="D79:I79" si="12">SUM(D80)</f>
        <v>0</v>
      </c>
      <c r="E79" s="331">
        <f t="shared" si="12"/>
        <v>0</v>
      </c>
      <c r="F79" s="331">
        <f t="shared" si="12"/>
        <v>0</v>
      </c>
      <c r="G79" s="331">
        <f t="shared" si="12"/>
        <v>0</v>
      </c>
      <c r="H79" s="331">
        <f t="shared" si="12"/>
        <v>0</v>
      </c>
      <c r="I79" s="331">
        <f t="shared" si="12"/>
        <v>0</v>
      </c>
      <c r="J79" s="157">
        <f t="shared" si="1"/>
        <v>0</v>
      </c>
    </row>
    <row r="80" spans="1:10" s="2" customFormat="1" ht="12.75" thickTop="1" thickBot="1" x14ac:dyDescent="0.25">
      <c r="A80" s="179" t="s">
        <v>1275</v>
      </c>
      <c r="B80" s="182">
        <v>4110</v>
      </c>
      <c r="C80" s="182">
        <v>580</v>
      </c>
      <c r="D80" s="324">
        <f t="shared" ref="D80:I80" si="13">SUM(D81:D83)</f>
        <v>0</v>
      </c>
      <c r="E80" s="324">
        <f t="shared" si="13"/>
        <v>0</v>
      </c>
      <c r="F80" s="324">
        <f t="shared" si="13"/>
        <v>0</v>
      </c>
      <c r="G80" s="324">
        <f t="shared" si="13"/>
        <v>0</v>
      </c>
      <c r="H80" s="324">
        <f t="shared" si="13"/>
        <v>0</v>
      </c>
      <c r="I80" s="324">
        <f t="shared" si="13"/>
        <v>0</v>
      </c>
      <c r="J80" s="329">
        <f t="shared" si="1"/>
        <v>0</v>
      </c>
    </row>
    <row r="81" spans="1:10" s="2" customFormat="1" ht="12.75" thickTop="1" thickBot="1" x14ac:dyDescent="0.25">
      <c r="A81" s="312" t="s">
        <v>1047</v>
      </c>
      <c r="B81" s="177">
        <v>4111</v>
      </c>
      <c r="C81" s="177">
        <v>590</v>
      </c>
      <c r="D81" s="323">
        <v>0</v>
      </c>
      <c r="E81" s="324">
        <v>0</v>
      </c>
      <c r="F81" s="323">
        <v>0</v>
      </c>
      <c r="G81" s="323">
        <v>0</v>
      </c>
      <c r="H81" s="323">
        <v>0</v>
      </c>
      <c r="I81" s="323">
        <v>0</v>
      </c>
      <c r="J81" s="317">
        <f t="shared" si="1"/>
        <v>0</v>
      </c>
    </row>
    <row r="82" spans="1:10" s="2" customFormat="1" ht="12.75" customHeight="1" thickTop="1" thickBot="1" x14ac:dyDescent="0.25">
      <c r="A82" s="312" t="s">
        <v>1048</v>
      </c>
      <c r="B82" s="177">
        <v>4112</v>
      </c>
      <c r="C82" s="177">
        <v>600</v>
      </c>
      <c r="D82" s="323">
        <v>0</v>
      </c>
      <c r="E82" s="324">
        <v>0</v>
      </c>
      <c r="F82" s="323">
        <v>0</v>
      </c>
      <c r="G82" s="323">
        <v>0</v>
      </c>
      <c r="H82" s="323">
        <v>0</v>
      </c>
      <c r="I82" s="323">
        <v>0</v>
      </c>
      <c r="J82" s="317">
        <f t="shared" si="1"/>
        <v>0</v>
      </c>
    </row>
    <row r="83" spans="1:10" s="2" customFormat="1" ht="14.25" thickTop="1" thickBot="1" x14ac:dyDescent="0.25">
      <c r="A83" s="314" t="s">
        <v>1231</v>
      </c>
      <c r="B83" s="177">
        <v>4113</v>
      </c>
      <c r="C83" s="177">
        <v>610</v>
      </c>
      <c r="D83" s="315">
        <v>0</v>
      </c>
      <c r="E83" s="328">
        <v>0</v>
      </c>
      <c r="F83" s="315">
        <v>0</v>
      </c>
      <c r="G83" s="315">
        <v>0</v>
      </c>
      <c r="H83" s="315">
        <v>0</v>
      </c>
      <c r="I83" s="315">
        <v>0</v>
      </c>
      <c r="J83" s="317">
        <f t="shared" si="1"/>
        <v>0</v>
      </c>
    </row>
    <row r="84" spans="1:10" s="2" customFormat="1" ht="12.75" thickTop="1" thickBot="1" x14ac:dyDescent="0.25">
      <c r="A84" s="181" t="s">
        <v>1239</v>
      </c>
      <c r="B84" s="181">
        <v>4200</v>
      </c>
      <c r="C84" s="181">
        <v>620</v>
      </c>
      <c r="D84" s="325">
        <f t="shared" ref="D84:I84" si="14">D85</f>
        <v>0</v>
      </c>
      <c r="E84" s="325">
        <f t="shared" si="14"/>
        <v>0</v>
      </c>
      <c r="F84" s="325">
        <f t="shared" si="14"/>
        <v>0</v>
      </c>
      <c r="G84" s="325">
        <f t="shared" si="14"/>
        <v>0</v>
      </c>
      <c r="H84" s="325">
        <f t="shared" si="14"/>
        <v>0</v>
      </c>
      <c r="I84" s="325">
        <f t="shared" si="14"/>
        <v>0</v>
      </c>
      <c r="J84" s="157">
        <f t="shared" si="1"/>
        <v>0</v>
      </c>
    </row>
    <row r="85" spans="1:10" s="2" customFormat="1" ht="12.75" thickTop="1" thickBot="1" x14ac:dyDescent="0.25">
      <c r="A85" s="179" t="s">
        <v>1049</v>
      </c>
      <c r="B85" s="182">
        <v>4210</v>
      </c>
      <c r="C85" s="182">
        <v>630</v>
      </c>
      <c r="D85" s="323">
        <v>0</v>
      </c>
      <c r="E85" s="324">
        <v>0</v>
      </c>
      <c r="F85" s="323">
        <v>0</v>
      </c>
      <c r="G85" s="323">
        <v>0</v>
      </c>
      <c r="H85" s="323">
        <v>0</v>
      </c>
      <c r="I85" s="323">
        <v>0</v>
      </c>
      <c r="J85" s="329">
        <f t="shared" si="1"/>
        <v>0</v>
      </c>
    </row>
    <row r="86" spans="1:10" s="2" customFormat="1" ht="12.75" thickTop="1" thickBot="1" x14ac:dyDescent="0.25">
      <c r="A86" s="312" t="s">
        <v>1050</v>
      </c>
      <c r="B86" s="177">
        <v>5000</v>
      </c>
      <c r="C86" s="177">
        <v>640</v>
      </c>
      <c r="D86" s="315" t="s">
        <v>1236</v>
      </c>
      <c r="E86" s="315">
        <v>0</v>
      </c>
      <c r="F86" s="316" t="s">
        <v>1236</v>
      </c>
      <c r="G86" s="316" t="s">
        <v>1236</v>
      </c>
      <c r="H86" s="316" t="s">
        <v>1236</v>
      </c>
      <c r="I86" s="316" t="s">
        <v>1236</v>
      </c>
      <c r="J86" s="317" t="s">
        <v>1236</v>
      </c>
    </row>
    <row r="87" spans="1:10" s="2" customFormat="1" ht="12.75" thickTop="1" thickBot="1" x14ac:dyDescent="0.25">
      <c r="A87" s="312" t="s">
        <v>1274</v>
      </c>
      <c r="B87" s="177">
        <v>9000</v>
      </c>
      <c r="C87" s="177">
        <v>650</v>
      </c>
      <c r="D87" s="315">
        <v>0</v>
      </c>
      <c r="E87" s="328">
        <v>0</v>
      </c>
      <c r="F87" s="315">
        <v>0</v>
      </c>
      <c r="G87" s="315">
        <v>0</v>
      </c>
      <c r="H87" s="315">
        <v>0</v>
      </c>
      <c r="I87" s="315">
        <v>0</v>
      </c>
      <c r="J87" s="317">
        <f t="shared" si="1"/>
        <v>0</v>
      </c>
    </row>
    <row r="88" spans="1:10" s="2" customFormat="1" ht="12" hidden="1" thickTop="1" x14ac:dyDescent="0.2">
      <c r="A88" s="189"/>
      <c r="B88" s="190"/>
      <c r="C88" s="190">
        <v>650</v>
      </c>
      <c r="D88" s="161"/>
      <c r="E88" s="191"/>
      <c r="F88" s="161"/>
      <c r="G88" s="161"/>
      <c r="H88" s="161"/>
      <c r="I88" s="161"/>
      <c r="J88" s="192"/>
    </row>
    <row r="89" spans="1:10" s="2" customFormat="1" ht="11.25" hidden="1" x14ac:dyDescent="0.2">
      <c r="A89" s="45"/>
      <c r="B89" s="96"/>
      <c r="C89" s="96"/>
      <c r="D89" s="104"/>
      <c r="E89" s="79"/>
      <c r="F89" s="104"/>
      <c r="G89" s="104"/>
      <c r="H89" s="104"/>
      <c r="I89" s="104"/>
      <c r="J89" s="129"/>
    </row>
    <row r="90" spans="1:10" s="2" customFormat="1" ht="11.25" hidden="1" x14ac:dyDescent="0.2">
      <c r="A90" s="45"/>
      <c r="B90" s="96"/>
      <c r="C90" s="96"/>
      <c r="D90" s="104"/>
      <c r="E90" s="79"/>
      <c r="F90" s="104"/>
      <c r="G90" s="104"/>
      <c r="H90" s="104"/>
      <c r="I90" s="104"/>
      <c r="J90" s="129"/>
    </row>
    <row r="91" spans="1:10" s="2" customFormat="1" ht="12.75" hidden="1" x14ac:dyDescent="0.2">
      <c r="A91" s="55"/>
      <c r="B91" s="96"/>
      <c r="C91" s="96"/>
      <c r="D91" s="104"/>
      <c r="E91" s="106"/>
      <c r="F91" s="104"/>
      <c r="G91" s="104"/>
      <c r="H91" s="104"/>
      <c r="I91" s="104"/>
      <c r="J91" s="129"/>
    </row>
    <row r="92" spans="1:10" s="2" customFormat="1" ht="11.25" hidden="1" x14ac:dyDescent="0.2">
      <c r="A92" s="52"/>
      <c r="B92" s="94"/>
      <c r="C92" s="94"/>
      <c r="D92" s="133"/>
      <c r="E92" s="132"/>
      <c r="F92" s="133"/>
      <c r="G92" s="133"/>
      <c r="H92" s="133"/>
      <c r="I92" s="133"/>
      <c r="J92" s="92"/>
    </row>
    <row r="93" spans="1:10" s="2" customFormat="1" ht="11.25" hidden="1" x14ac:dyDescent="0.2">
      <c r="A93" s="45"/>
      <c r="B93" s="96"/>
      <c r="C93" s="96"/>
      <c r="D93" s="104"/>
      <c r="E93" s="79"/>
      <c r="F93" s="104"/>
      <c r="G93" s="104"/>
      <c r="H93" s="104"/>
      <c r="I93" s="104"/>
      <c r="J93" s="129"/>
    </row>
    <row r="94" spans="1:10" s="2" customFormat="1" ht="11.25" hidden="1" x14ac:dyDescent="0.2">
      <c r="A94" s="45"/>
      <c r="B94" s="96"/>
      <c r="C94" s="96"/>
      <c r="D94" s="104"/>
      <c r="E94" s="79"/>
      <c r="F94" s="104"/>
      <c r="G94" s="104"/>
      <c r="H94" s="104"/>
      <c r="I94" s="104"/>
      <c r="J94" s="129"/>
    </row>
    <row r="95" spans="1:10" s="2" customFormat="1" ht="11.25" hidden="1" x14ac:dyDescent="0.2">
      <c r="A95" s="45"/>
      <c r="B95" s="96"/>
      <c r="C95" s="96"/>
      <c r="D95" s="104"/>
      <c r="E95" s="79"/>
      <c r="F95" s="104"/>
      <c r="G95" s="104"/>
      <c r="H95" s="104"/>
      <c r="I95" s="104"/>
      <c r="J95" s="129"/>
    </row>
    <row r="96" spans="1:10" s="2" customFormat="1" ht="12" hidden="1" x14ac:dyDescent="0.2">
      <c r="A96" s="50"/>
      <c r="B96" s="93"/>
      <c r="C96" s="93"/>
      <c r="D96" s="103"/>
      <c r="E96" s="91"/>
      <c r="F96" s="103"/>
      <c r="G96" s="103"/>
      <c r="H96" s="103"/>
      <c r="I96" s="103"/>
      <c r="J96" s="92"/>
    </row>
    <row r="97" spans="1:10" s="2" customFormat="1" ht="11.25" hidden="1" x14ac:dyDescent="0.2">
      <c r="A97" s="52"/>
      <c r="B97" s="94"/>
      <c r="C97" s="94"/>
      <c r="D97" s="130"/>
      <c r="E97" s="131"/>
      <c r="F97" s="130"/>
      <c r="G97" s="130"/>
      <c r="H97" s="130"/>
      <c r="I97" s="130"/>
      <c r="J97" s="134"/>
    </row>
    <row r="98" spans="1:10" s="2" customFormat="1" ht="11.25" hidden="1" x14ac:dyDescent="0.2">
      <c r="A98" s="52"/>
      <c r="B98" s="94"/>
      <c r="C98" s="94"/>
      <c r="D98" s="130"/>
      <c r="E98" s="131"/>
      <c r="F98" s="130"/>
      <c r="G98" s="130"/>
      <c r="H98" s="130"/>
      <c r="I98" s="130"/>
      <c r="J98" s="134"/>
    </row>
    <row r="99" spans="1:10" s="2" customFormat="1" ht="11.25" hidden="1" x14ac:dyDescent="0.2">
      <c r="A99" s="48"/>
      <c r="B99" s="108"/>
      <c r="C99" s="98"/>
      <c r="D99" s="102"/>
      <c r="E99" s="90"/>
      <c r="F99" s="105"/>
      <c r="G99" s="105"/>
      <c r="H99" s="105"/>
      <c r="I99" s="105"/>
      <c r="J99" s="97"/>
    </row>
    <row r="100" spans="1:10" ht="14.25" customHeight="1" thickTop="1" x14ac:dyDescent="0.25">
      <c r="A100" s="120" t="s">
        <v>2509</v>
      </c>
      <c r="D100" s="22"/>
      <c r="E100" s="22"/>
    </row>
    <row r="101" spans="1:10" s="1" customFormat="1" ht="12.75" customHeight="1" x14ac:dyDescent="0.25">
      <c r="A101" s="9" t="str">
        <f>ЗАПОЛНИТЬ!F30</f>
        <v>Начальник</v>
      </c>
      <c r="C101" s="9"/>
      <c r="D101" s="676"/>
      <c r="E101" s="676"/>
      <c r="F101" s="9"/>
      <c r="G101" s="670" t="str">
        <f>ЗАПОЛНИТЬ!F26</f>
        <v>Л.П.КОЛЄСНІК</v>
      </c>
      <c r="H101" s="670"/>
      <c r="I101" s="670"/>
    </row>
    <row r="102" spans="1:10" s="1" customFormat="1" ht="12.75" customHeight="1" x14ac:dyDescent="0.25">
      <c r="B102" s="9"/>
      <c r="C102" s="9"/>
      <c r="D102" s="671" t="s">
        <v>1273</v>
      </c>
      <c r="E102" s="671"/>
      <c r="F102" s="9"/>
      <c r="G102" s="669" t="s">
        <v>391</v>
      </c>
      <c r="H102" s="669"/>
    </row>
    <row r="103" spans="1:10" s="1" customFormat="1" ht="15" customHeight="1" x14ac:dyDescent="0.25">
      <c r="A103" s="9" t="str">
        <f>ЗАПОЛНИТЬ!F31</f>
        <v>Головний бухгалтер</v>
      </c>
      <c r="C103" s="9"/>
      <c r="D103" s="683"/>
      <c r="E103" s="683"/>
      <c r="F103" s="9"/>
      <c r="G103" s="670" t="str">
        <f>ЗАПОЛНИТЬ!F28</f>
        <v>Б.І.НОВІК</v>
      </c>
      <c r="H103" s="670"/>
      <c r="I103" s="670"/>
    </row>
    <row r="104" spans="1:10" s="1" customFormat="1" ht="12" customHeight="1" x14ac:dyDescent="0.25">
      <c r="A104" s="32" t="str">
        <f>ЗАПОЛНИТЬ!C19</f>
        <v>"10" січня 2018 року</v>
      </c>
      <c r="C104" s="9"/>
      <c r="D104" s="671" t="s">
        <v>1273</v>
      </c>
      <c r="E104" s="671"/>
      <c r="G104" s="669" t="s">
        <v>391</v>
      </c>
      <c r="H104" s="669"/>
      <c r="I104" s="163"/>
    </row>
    <row r="105" spans="1:10" s="1" customFormat="1" x14ac:dyDescent="0.25">
      <c r="A105" s="162"/>
    </row>
    <row r="107" spans="1:10" x14ac:dyDescent="0.25">
      <c r="A107" s="207"/>
    </row>
  </sheetData>
  <sheetProtection formatColumns="0" formatRows="0"/>
  <mergeCells count="34">
    <mergeCell ref="B11:G11"/>
    <mergeCell ref="G101:I101"/>
    <mergeCell ref="D102:E102"/>
    <mergeCell ref="G1:J3"/>
    <mergeCell ref="F19:F21"/>
    <mergeCell ref="E19:E21"/>
    <mergeCell ref="E13:J13"/>
    <mergeCell ref="H19:H21"/>
    <mergeCell ref="A4:J4"/>
    <mergeCell ref="A15:C15"/>
    <mergeCell ref="J19:J21"/>
    <mergeCell ref="B9:G9"/>
    <mergeCell ref="B10:G10"/>
    <mergeCell ref="A5:F5"/>
    <mergeCell ref="A6:J6"/>
    <mergeCell ref="A14:C14"/>
    <mergeCell ref="E12:H12"/>
    <mergeCell ref="A12:C12"/>
    <mergeCell ref="A13:C13"/>
    <mergeCell ref="E15:J15"/>
    <mergeCell ref="E14:J14"/>
    <mergeCell ref="D104:E104"/>
    <mergeCell ref="G104:H104"/>
    <mergeCell ref="A18:L18"/>
    <mergeCell ref="C19:C21"/>
    <mergeCell ref="D19:D21"/>
    <mergeCell ref="A19:A21"/>
    <mergeCell ref="B19:B21"/>
    <mergeCell ref="I19:I21"/>
    <mergeCell ref="D103:E103"/>
    <mergeCell ref="G103:I103"/>
    <mergeCell ref="G19:G21"/>
    <mergeCell ref="G102:H102"/>
    <mergeCell ref="D101:E101"/>
  </mergeCells>
  <phoneticPr fontId="0" type="noConversion"/>
  <pageMargins left="0.19685039370078741" right="0.19685039370078741" top="0.59055118110236227" bottom="0.19685039370078741" header="0.39370078740157483" footer="0.19685039370078741"/>
  <pageSetup paperSize="9" scale="90" fitToHeight="2" orientation="landscape" r:id="rId1"/>
  <headerFooter differentOddEven="1">
    <evenHeader>&amp;C2&amp;RПродовження додатка 1</evenHead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W104"/>
  <sheetViews>
    <sheetView tabSelected="1" zoomScaleNormal="100" workbookViewId="0">
      <selection activeCell="M16" sqref="M16"/>
    </sheetView>
  </sheetViews>
  <sheetFormatPr defaultRowHeight="12.75" x14ac:dyDescent="0.2"/>
  <cols>
    <col min="1" max="1" width="30.28515625" style="218" customWidth="1"/>
    <col min="2" max="2" width="26.42578125" style="218" customWidth="1"/>
    <col min="3" max="3" width="10.85546875" style="218" customWidth="1"/>
    <col min="4" max="4" width="5.85546875" style="218" customWidth="1"/>
    <col min="5" max="5" width="13.42578125" style="218" customWidth="1"/>
    <col min="6" max="6" width="13.5703125" style="218" customWidth="1"/>
    <col min="7" max="16384" width="9.140625" style="218"/>
  </cols>
  <sheetData>
    <row r="1" spans="1:23" x14ac:dyDescent="0.2">
      <c r="D1" s="519" t="s">
        <v>2631</v>
      </c>
      <c r="E1" s="520"/>
      <c r="F1" s="520"/>
    </row>
    <row r="2" spans="1:23" x14ac:dyDescent="0.2">
      <c r="D2" s="520"/>
      <c r="E2" s="520"/>
      <c r="F2" s="520"/>
    </row>
    <row r="3" spans="1:23" ht="24" customHeight="1" x14ac:dyDescent="0.2">
      <c r="D3" s="520"/>
      <c r="E3" s="520"/>
      <c r="F3" s="520"/>
    </row>
    <row r="4" spans="1:23" x14ac:dyDescent="0.2">
      <c r="J4" s="487"/>
      <c r="K4" s="487"/>
      <c r="L4" s="487"/>
      <c r="M4" s="487"/>
      <c r="N4" s="487"/>
      <c r="O4" s="487"/>
      <c r="P4" s="487"/>
    </row>
    <row r="5" spans="1:23" ht="10.5" customHeight="1" x14ac:dyDescent="0.2">
      <c r="D5" s="521" t="s">
        <v>1075</v>
      </c>
      <c r="E5" s="521"/>
      <c r="F5" s="521"/>
      <c r="G5" s="219"/>
      <c r="H5" s="219"/>
      <c r="J5" s="487"/>
      <c r="K5" s="485"/>
      <c r="L5" s="485"/>
      <c r="M5" s="485"/>
      <c r="N5" s="487"/>
      <c r="O5" s="487"/>
      <c r="P5" s="487"/>
      <c r="Q5" s="483"/>
      <c r="R5" s="483"/>
      <c r="S5" s="483"/>
      <c r="T5" s="483"/>
      <c r="U5" s="483"/>
      <c r="V5" s="483"/>
      <c r="W5" s="483"/>
    </row>
    <row r="6" spans="1:23" ht="15" customHeight="1" x14ac:dyDescent="0.2">
      <c r="B6" s="527" t="s">
        <v>2632</v>
      </c>
      <c r="C6" s="527"/>
      <c r="D6" s="220"/>
      <c r="E6" s="220"/>
      <c r="F6" s="221" t="s">
        <v>2633</v>
      </c>
      <c r="G6" s="222"/>
      <c r="H6" s="223"/>
      <c r="J6" s="487"/>
      <c r="K6" s="484"/>
      <c r="L6" s="485"/>
      <c r="M6" s="486"/>
      <c r="N6" s="487"/>
      <c r="O6" s="487"/>
      <c r="P6" s="487"/>
      <c r="Q6" s="483"/>
      <c r="R6" s="483"/>
      <c r="S6" s="483"/>
      <c r="T6" s="483"/>
      <c r="U6" s="483"/>
      <c r="V6" s="483"/>
      <c r="W6" s="483"/>
    </row>
    <row r="7" spans="1:23" ht="38.25" x14ac:dyDescent="0.2">
      <c r="A7" s="224" t="s">
        <v>5129</v>
      </c>
      <c r="B7" s="246" t="str">
        <f>ЗАПОЛНИТЬ!B3</f>
        <v>Відділ освіти виконавчого комітету Апостолівської міської ради</v>
      </c>
      <c r="C7" s="225" t="s">
        <v>6</v>
      </c>
      <c r="D7" s="528" t="str">
        <f>ЗАПОЛНИТЬ!B13</f>
        <v>40220031</v>
      </c>
      <c r="E7" s="521"/>
      <c r="F7" s="521"/>
      <c r="G7" s="223"/>
      <c r="H7" s="223"/>
      <c r="J7" s="487"/>
      <c r="K7" s="484"/>
      <c r="L7" s="484"/>
      <c r="M7" s="484"/>
      <c r="N7" s="487"/>
      <c r="O7" s="487"/>
      <c r="P7" s="487"/>
      <c r="Q7" s="483"/>
      <c r="R7" s="483"/>
      <c r="S7" s="483"/>
      <c r="T7" s="483"/>
      <c r="U7" s="483"/>
      <c r="V7" s="483"/>
      <c r="W7" s="483"/>
    </row>
    <row r="8" spans="1:23" ht="15.75" x14ac:dyDescent="0.2">
      <c r="A8" s="224" t="s">
        <v>1246</v>
      </c>
      <c r="B8" s="247" t="str">
        <f>ЗАПОЛНИТЬ!B5</f>
        <v>м.Апостолове</v>
      </c>
      <c r="C8" s="225" t="s">
        <v>1247</v>
      </c>
      <c r="D8" s="521">
        <f>ЗАПОЛНИТЬ!B14</f>
        <v>1220310100</v>
      </c>
      <c r="E8" s="521"/>
      <c r="F8" s="521"/>
      <c r="G8" s="223"/>
      <c r="H8" s="223"/>
      <c r="J8" s="487"/>
      <c r="K8" s="484"/>
      <c r="L8" s="484"/>
      <c r="M8" s="484"/>
      <c r="N8" s="487"/>
      <c r="O8" s="487"/>
      <c r="P8" s="487"/>
      <c r="Q8" s="483"/>
      <c r="R8" s="483"/>
      <c r="S8" s="483"/>
      <c r="T8" s="483"/>
      <c r="U8" s="483"/>
      <c r="V8" s="483"/>
      <c r="W8" s="483"/>
    </row>
    <row r="9" spans="1:23" ht="27" customHeight="1" x14ac:dyDescent="0.2">
      <c r="A9" s="227" t="s">
        <v>8</v>
      </c>
      <c r="B9" s="245" t="str">
        <f>ЗАПОЛНИТЬ!D15</f>
        <v>Орган місцевого самоврядування</v>
      </c>
      <c r="C9" s="225" t="s">
        <v>7</v>
      </c>
      <c r="D9" s="522">
        <f>ЗАПОЛНИТЬ!B15</f>
        <v>420</v>
      </c>
      <c r="E9" s="523"/>
      <c r="F9" s="524"/>
      <c r="G9" s="223"/>
      <c r="H9" s="223"/>
      <c r="J9" s="487"/>
      <c r="K9" s="484"/>
      <c r="L9" s="484"/>
      <c r="M9" s="484"/>
      <c r="N9" s="487"/>
      <c r="O9" s="487"/>
      <c r="P9" s="487"/>
      <c r="Q9" s="483"/>
      <c r="R9" s="483"/>
      <c r="S9" s="483"/>
      <c r="T9" s="483"/>
      <c r="U9" s="483"/>
      <c r="V9" s="483"/>
      <c r="W9" s="483"/>
    </row>
    <row r="10" spans="1:23" ht="15.75" x14ac:dyDescent="0.2">
      <c r="A10" s="224" t="s">
        <v>2634</v>
      </c>
      <c r="B10" s="226"/>
      <c r="C10" s="225" t="s">
        <v>1249</v>
      </c>
      <c r="D10" s="528"/>
      <c r="E10" s="528"/>
      <c r="F10" s="528"/>
      <c r="G10" s="223"/>
      <c r="H10" s="223"/>
      <c r="J10" s="487"/>
      <c r="K10" s="484"/>
      <c r="L10" s="484"/>
      <c r="M10" s="484"/>
      <c r="N10" s="487"/>
      <c r="O10" s="487"/>
      <c r="P10" s="487"/>
      <c r="Q10" s="483"/>
      <c r="R10" s="483"/>
      <c r="S10" s="483"/>
      <c r="T10" s="483"/>
      <c r="U10" s="483"/>
      <c r="V10" s="483"/>
      <c r="W10" s="483"/>
    </row>
    <row r="11" spans="1:23" ht="15.75" x14ac:dyDescent="0.2">
      <c r="A11" s="224" t="s">
        <v>2635</v>
      </c>
      <c r="B11" s="226"/>
      <c r="C11" s="225" t="s">
        <v>2636</v>
      </c>
      <c r="D11" s="528"/>
      <c r="E11" s="528"/>
      <c r="F11" s="528"/>
      <c r="G11" s="223"/>
      <c r="H11" s="223"/>
      <c r="J11" s="487"/>
      <c r="K11" s="484"/>
      <c r="L11" s="484"/>
      <c r="M11" s="484"/>
      <c r="N11" s="487"/>
      <c r="O11" s="487"/>
      <c r="P11" s="487"/>
      <c r="Q11" s="483"/>
      <c r="R11" s="483"/>
      <c r="S11" s="483"/>
      <c r="T11" s="483"/>
      <c r="U11" s="483"/>
      <c r="V11" s="483"/>
      <c r="W11" s="483"/>
    </row>
    <row r="12" spans="1:23" ht="15.75" x14ac:dyDescent="0.2">
      <c r="A12" s="228" t="s">
        <v>2637</v>
      </c>
      <c r="D12" s="526"/>
      <c r="E12" s="526"/>
      <c r="F12" s="526"/>
      <c r="G12" s="223"/>
      <c r="H12" s="223"/>
      <c r="J12" s="487"/>
      <c r="K12" s="484"/>
      <c r="L12" s="484"/>
      <c r="M12" s="484"/>
      <c r="N12" s="487"/>
      <c r="O12" s="487"/>
      <c r="P12" s="487"/>
      <c r="Q12" s="483"/>
      <c r="R12" s="483"/>
      <c r="S12" s="483"/>
      <c r="T12" s="483"/>
      <c r="U12" s="483"/>
      <c r="V12" s="483"/>
      <c r="W12" s="483"/>
    </row>
    <row r="13" spans="1:23" x14ac:dyDescent="0.2">
      <c r="A13" s="228" t="s">
        <v>5600</v>
      </c>
      <c r="J13" s="487"/>
      <c r="K13" s="487"/>
      <c r="L13" s="487"/>
      <c r="M13" s="487"/>
      <c r="N13" s="487"/>
      <c r="O13" s="487"/>
      <c r="P13" s="487"/>
      <c r="Q13" s="483"/>
      <c r="R13" s="483"/>
      <c r="S13" s="483"/>
      <c r="T13" s="483"/>
      <c r="U13" s="483"/>
      <c r="V13" s="483"/>
      <c r="W13" s="483"/>
    </row>
    <row r="14" spans="1:23" ht="15" customHeight="1" x14ac:dyDescent="0.2">
      <c r="A14" s="525" t="s">
        <v>58</v>
      </c>
      <c r="B14" s="525"/>
      <c r="C14" s="525"/>
      <c r="D14" s="525"/>
      <c r="E14" s="525"/>
      <c r="F14" s="525"/>
      <c r="J14" s="487"/>
      <c r="K14" s="487"/>
      <c r="L14" s="487"/>
      <c r="M14" s="487"/>
      <c r="N14" s="487"/>
      <c r="O14" s="487"/>
      <c r="P14" s="487"/>
      <c r="Q14" s="483"/>
      <c r="R14" s="483"/>
      <c r="S14" s="483"/>
      <c r="T14" s="483"/>
      <c r="U14" s="483"/>
      <c r="V14" s="483"/>
      <c r="W14" s="483"/>
    </row>
    <row r="15" spans="1:23" ht="15" customHeight="1" x14ac:dyDescent="0.2">
      <c r="A15" s="525" t="str">
        <f>CONCATENATE("на ",ЗАПОЛНИТЬ!$B$18," ",LEFT(ЗАПОЛНИТЬ!$C$18,4)," року")</f>
        <v>на 1 січня 2018 року</v>
      </c>
      <c r="B15" s="525"/>
      <c r="C15" s="525"/>
      <c r="D15" s="525"/>
      <c r="E15" s="525"/>
      <c r="F15" s="525"/>
      <c r="J15" s="487"/>
      <c r="K15" s="487"/>
      <c r="L15" s="487"/>
      <c r="M15" s="487"/>
      <c r="N15" s="487"/>
      <c r="O15" s="487"/>
      <c r="P15" s="487"/>
      <c r="Q15" s="483"/>
      <c r="R15" s="483"/>
      <c r="S15" s="483"/>
      <c r="T15" s="483"/>
      <c r="U15" s="483"/>
      <c r="V15" s="483"/>
      <c r="W15" s="483"/>
    </row>
    <row r="16" spans="1:23" x14ac:dyDescent="0.2">
      <c r="E16" s="532" t="s">
        <v>2638</v>
      </c>
      <c r="F16" s="532"/>
      <c r="J16" s="487"/>
      <c r="K16" s="487"/>
      <c r="L16" s="487"/>
      <c r="M16" s="487"/>
      <c r="N16" s="487"/>
      <c r="O16" s="487"/>
      <c r="P16" s="487"/>
      <c r="Q16" s="483"/>
      <c r="R16" s="483"/>
      <c r="S16" s="483"/>
      <c r="T16" s="483"/>
      <c r="U16" s="483"/>
      <c r="V16" s="483"/>
      <c r="W16" s="483"/>
    </row>
    <row r="17" spans="1:23" ht="38.25" x14ac:dyDescent="0.2">
      <c r="A17" s="529" t="s">
        <v>59</v>
      </c>
      <c r="B17" s="530"/>
      <c r="C17" s="531"/>
      <c r="D17" s="229" t="s">
        <v>1253</v>
      </c>
      <c r="E17" s="229" t="s">
        <v>2639</v>
      </c>
      <c r="F17" s="229" t="s">
        <v>2640</v>
      </c>
      <c r="J17" s="487"/>
      <c r="K17" s="487"/>
      <c r="L17" s="487"/>
      <c r="M17" s="487"/>
      <c r="N17" s="487"/>
      <c r="O17" s="487"/>
      <c r="P17" s="487"/>
      <c r="Q17" s="483"/>
      <c r="R17" s="483"/>
      <c r="S17" s="483"/>
      <c r="T17" s="483"/>
      <c r="U17" s="483"/>
      <c r="V17" s="483"/>
      <c r="W17" s="483"/>
    </row>
    <row r="18" spans="1:23" ht="15" customHeight="1" x14ac:dyDescent="0.2">
      <c r="A18" s="529">
        <v>1</v>
      </c>
      <c r="B18" s="530"/>
      <c r="C18" s="531"/>
      <c r="D18" s="229">
        <v>2</v>
      </c>
      <c r="E18" s="229">
        <v>3</v>
      </c>
      <c r="F18" s="229">
        <v>4</v>
      </c>
    </row>
    <row r="19" spans="1:23" ht="15" customHeight="1" x14ac:dyDescent="0.2">
      <c r="A19" s="515" t="s">
        <v>2641</v>
      </c>
      <c r="B19" s="515"/>
      <c r="C19" s="515"/>
      <c r="D19" s="515"/>
      <c r="E19" s="515"/>
      <c r="F19" s="515"/>
    </row>
    <row r="20" spans="1:23" ht="15" customHeight="1" x14ac:dyDescent="0.2">
      <c r="A20" s="509" t="s">
        <v>2642</v>
      </c>
      <c r="B20" s="510"/>
      <c r="C20" s="511"/>
      <c r="D20" s="230">
        <v>1000</v>
      </c>
      <c r="E20" s="280">
        <f>E21-E22</f>
        <v>8556235</v>
      </c>
      <c r="F20" s="280">
        <f>F21-F22</f>
        <v>8919278</v>
      </c>
    </row>
    <row r="21" spans="1:23" ht="15" customHeight="1" x14ac:dyDescent="0.2">
      <c r="A21" s="509" t="s">
        <v>2643</v>
      </c>
      <c r="B21" s="510"/>
      <c r="C21" s="511"/>
      <c r="D21" s="230">
        <v>1001</v>
      </c>
      <c r="E21" s="281">
        <v>31094110</v>
      </c>
      <c r="F21" s="281">
        <v>31782069</v>
      </c>
    </row>
    <row r="22" spans="1:23" ht="15" customHeight="1" x14ac:dyDescent="0.2">
      <c r="A22" s="509" t="s">
        <v>2644</v>
      </c>
      <c r="B22" s="510"/>
      <c r="C22" s="511"/>
      <c r="D22" s="230">
        <v>1002</v>
      </c>
      <c r="E22" s="281">
        <v>22537875</v>
      </c>
      <c r="F22" s="281">
        <v>22862791</v>
      </c>
    </row>
    <row r="23" spans="1:23" ht="15" customHeight="1" x14ac:dyDescent="0.2">
      <c r="A23" s="509" t="s">
        <v>2645</v>
      </c>
      <c r="B23" s="510"/>
      <c r="C23" s="511"/>
      <c r="D23" s="230">
        <v>1010</v>
      </c>
      <c r="E23" s="280">
        <f>E24-E25</f>
        <v>0</v>
      </c>
      <c r="F23" s="280">
        <f>F24-F25</f>
        <v>0</v>
      </c>
    </row>
    <row r="24" spans="1:23" ht="15" customHeight="1" x14ac:dyDescent="0.2">
      <c r="A24" s="509" t="s">
        <v>2643</v>
      </c>
      <c r="B24" s="510"/>
      <c r="C24" s="511"/>
      <c r="D24" s="230">
        <v>1011</v>
      </c>
      <c r="E24" s="281">
        <v>0</v>
      </c>
      <c r="F24" s="281">
        <v>0</v>
      </c>
    </row>
    <row r="25" spans="1:23" ht="15" customHeight="1" x14ac:dyDescent="0.2">
      <c r="A25" s="509" t="s">
        <v>2644</v>
      </c>
      <c r="B25" s="510"/>
      <c r="C25" s="511"/>
      <c r="D25" s="230">
        <v>1012</v>
      </c>
      <c r="E25" s="281">
        <v>0</v>
      </c>
      <c r="F25" s="281">
        <v>0</v>
      </c>
    </row>
    <row r="26" spans="1:23" ht="15" customHeight="1" x14ac:dyDescent="0.2">
      <c r="A26" s="509" t="s">
        <v>2646</v>
      </c>
      <c r="B26" s="510"/>
      <c r="C26" s="511"/>
      <c r="D26" s="230">
        <v>1020</v>
      </c>
      <c r="E26" s="280">
        <f>E27-E28</f>
        <v>19208</v>
      </c>
      <c r="F26" s="280">
        <f>F27-F28</f>
        <v>19208</v>
      </c>
    </row>
    <row r="27" spans="1:23" ht="15" customHeight="1" x14ac:dyDescent="0.2">
      <c r="A27" s="509" t="s">
        <v>2643</v>
      </c>
      <c r="B27" s="510"/>
      <c r="C27" s="511"/>
      <c r="D27" s="230">
        <v>1021</v>
      </c>
      <c r="E27" s="281">
        <v>19208</v>
      </c>
      <c r="F27" s="281">
        <v>19208</v>
      </c>
    </row>
    <row r="28" spans="1:23" ht="15" customHeight="1" x14ac:dyDescent="0.2">
      <c r="A28" s="509" t="s">
        <v>2647</v>
      </c>
      <c r="B28" s="510"/>
      <c r="C28" s="511"/>
      <c r="D28" s="230">
        <v>1022</v>
      </c>
      <c r="E28" s="281">
        <v>0</v>
      </c>
      <c r="F28" s="281">
        <v>0</v>
      </c>
    </row>
    <row r="29" spans="1:23" ht="15" customHeight="1" x14ac:dyDescent="0.2">
      <c r="A29" s="509" t="s">
        <v>2648</v>
      </c>
      <c r="B29" s="510"/>
      <c r="C29" s="511"/>
      <c r="D29" s="230">
        <v>1030</v>
      </c>
      <c r="E29" s="281">
        <v>0</v>
      </c>
      <c r="F29" s="281">
        <v>1199066</v>
      </c>
    </row>
    <row r="30" spans="1:23" ht="15" customHeight="1" x14ac:dyDescent="0.2">
      <c r="A30" s="509" t="s">
        <v>2649</v>
      </c>
      <c r="B30" s="510"/>
      <c r="C30" s="511"/>
      <c r="D30" s="230">
        <v>1040</v>
      </c>
      <c r="E30" s="280">
        <f>E31-E32</f>
        <v>0</v>
      </c>
      <c r="F30" s="280">
        <f>F31-F32</f>
        <v>0</v>
      </c>
    </row>
    <row r="31" spans="1:23" ht="15" customHeight="1" x14ac:dyDescent="0.2">
      <c r="A31" s="509" t="s">
        <v>2643</v>
      </c>
      <c r="B31" s="510"/>
      <c r="C31" s="511"/>
      <c r="D31" s="230">
        <v>1041</v>
      </c>
      <c r="E31" s="281">
        <v>0</v>
      </c>
      <c r="F31" s="281">
        <v>0</v>
      </c>
    </row>
    <row r="32" spans="1:23" ht="15" customHeight="1" x14ac:dyDescent="0.2">
      <c r="A32" s="509" t="s">
        <v>2647</v>
      </c>
      <c r="B32" s="510"/>
      <c r="C32" s="511"/>
      <c r="D32" s="230">
        <v>1042</v>
      </c>
      <c r="E32" s="281">
        <v>0</v>
      </c>
      <c r="F32" s="281">
        <v>0</v>
      </c>
    </row>
    <row r="33" spans="1:6" ht="15" customHeight="1" x14ac:dyDescent="0.2">
      <c r="A33" s="509" t="s">
        <v>2650</v>
      </c>
      <c r="B33" s="510"/>
      <c r="C33" s="511"/>
      <c r="D33" s="230">
        <v>1050</v>
      </c>
      <c r="E33" s="281">
        <v>771210</v>
      </c>
      <c r="F33" s="281">
        <v>1174242</v>
      </c>
    </row>
    <row r="34" spans="1:6" ht="15" customHeight="1" x14ac:dyDescent="0.2">
      <c r="A34" s="509" t="s">
        <v>2651</v>
      </c>
      <c r="B34" s="510"/>
      <c r="C34" s="511"/>
      <c r="D34" s="230">
        <v>1060</v>
      </c>
      <c r="E34" s="281">
        <v>0</v>
      </c>
      <c r="F34" s="281">
        <v>0</v>
      </c>
    </row>
    <row r="35" spans="1:6" ht="15" customHeight="1" x14ac:dyDescent="0.2">
      <c r="A35" s="509" t="s">
        <v>2652</v>
      </c>
      <c r="B35" s="510"/>
      <c r="C35" s="511"/>
      <c r="D35" s="230">
        <v>1090</v>
      </c>
      <c r="E35" s="281">
        <v>0</v>
      </c>
      <c r="F35" s="281">
        <v>0</v>
      </c>
    </row>
    <row r="36" spans="1:6" ht="15" customHeight="1" x14ac:dyDescent="0.2">
      <c r="A36" s="512" t="s">
        <v>2653</v>
      </c>
      <c r="B36" s="513"/>
      <c r="C36" s="514"/>
      <c r="D36" s="229">
        <v>1095</v>
      </c>
      <c r="E36" s="282">
        <f>E35+E34+E33+E30+E29+E26+E23+E20</f>
        <v>9346653</v>
      </c>
      <c r="F36" s="282">
        <f>F35+F34+F33+F30+F29+F26+F23+F20</f>
        <v>11311794</v>
      </c>
    </row>
    <row r="37" spans="1:6" ht="15" customHeight="1" x14ac:dyDescent="0.2">
      <c r="A37" s="515" t="s">
        <v>2654</v>
      </c>
      <c r="B37" s="515"/>
      <c r="C37" s="515"/>
      <c r="D37" s="515"/>
      <c r="E37" s="515"/>
      <c r="F37" s="515"/>
    </row>
    <row r="38" spans="1:6" ht="15" customHeight="1" x14ac:dyDescent="0.2">
      <c r="A38" s="509" t="s">
        <v>2655</v>
      </c>
      <c r="B38" s="510"/>
      <c r="C38" s="511"/>
      <c r="D38" s="230">
        <v>1100</v>
      </c>
      <c r="E38" s="281">
        <v>0</v>
      </c>
      <c r="F38" s="281">
        <v>0</v>
      </c>
    </row>
    <row r="39" spans="1:6" ht="15" customHeight="1" x14ac:dyDescent="0.2">
      <c r="A39" s="509" t="s">
        <v>5601</v>
      </c>
      <c r="B39" s="510"/>
      <c r="C39" s="511"/>
      <c r="D39" s="230">
        <v>1110</v>
      </c>
      <c r="E39" s="281">
        <f>SUM(E40:E41)</f>
        <v>0</v>
      </c>
      <c r="F39" s="281">
        <f>SUM(F40:F41)</f>
        <v>0</v>
      </c>
    </row>
    <row r="40" spans="1:6" ht="15" customHeight="1" x14ac:dyDescent="0.2">
      <c r="A40" s="509" t="s">
        <v>5602</v>
      </c>
      <c r="B40" s="510"/>
      <c r="C40" s="511"/>
      <c r="D40" s="230">
        <v>1111</v>
      </c>
      <c r="E40" s="281"/>
      <c r="F40" s="281"/>
    </row>
    <row r="41" spans="1:6" ht="15" customHeight="1" x14ac:dyDescent="0.2">
      <c r="A41" s="509" t="s">
        <v>5603</v>
      </c>
      <c r="B41" s="510"/>
      <c r="C41" s="511"/>
      <c r="D41" s="230">
        <v>1112</v>
      </c>
      <c r="E41" s="281"/>
      <c r="F41" s="281"/>
    </row>
    <row r="42" spans="1:6" ht="15" hidden="1" customHeight="1" x14ac:dyDescent="0.2">
      <c r="A42" s="509"/>
      <c r="B42" s="510"/>
      <c r="C42" s="511"/>
      <c r="D42" s="230"/>
      <c r="E42" s="281"/>
      <c r="F42" s="281"/>
    </row>
    <row r="43" spans="1:6" ht="15" customHeight="1" x14ac:dyDescent="0.2">
      <c r="A43" s="509" t="s">
        <v>2656</v>
      </c>
      <c r="B43" s="510"/>
      <c r="C43" s="511"/>
      <c r="D43" s="230"/>
      <c r="E43" s="280"/>
      <c r="F43" s="280"/>
    </row>
    <row r="44" spans="1:6" ht="15" customHeight="1" x14ac:dyDescent="0.2">
      <c r="A44" s="509" t="s">
        <v>2657</v>
      </c>
      <c r="B44" s="510"/>
      <c r="C44" s="511"/>
      <c r="D44" s="230">
        <v>1120</v>
      </c>
      <c r="E44" s="281">
        <v>0</v>
      </c>
      <c r="F44" s="281">
        <v>0</v>
      </c>
    </row>
    <row r="45" spans="1:6" ht="15" customHeight="1" x14ac:dyDescent="0.2">
      <c r="A45" s="509" t="s">
        <v>2658</v>
      </c>
      <c r="B45" s="510"/>
      <c r="C45" s="511"/>
      <c r="D45" s="230">
        <v>1125</v>
      </c>
      <c r="E45" s="281">
        <v>0</v>
      </c>
      <c r="F45" s="281">
        <v>0</v>
      </c>
    </row>
    <row r="46" spans="1:6" ht="15" customHeight="1" x14ac:dyDescent="0.2">
      <c r="A46" s="509" t="s">
        <v>2659</v>
      </c>
      <c r="B46" s="510"/>
      <c r="C46" s="511"/>
      <c r="D46" s="230">
        <v>1130</v>
      </c>
      <c r="E46" s="281">
        <v>0</v>
      </c>
      <c r="F46" s="281">
        <v>0</v>
      </c>
    </row>
    <row r="47" spans="1:6" ht="15" customHeight="1" x14ac:dyDescent="0.2">
      <c r="A47" s="509" t="s">
        <v>2660</v>
      </c>
      <c r="B47" s="510"/>
      <c r="C47" s="511"/>
      <c r="D47" s="230">
        <v>1135</v>
      </c>
      <c r="E47" s="281">
        <v>0</v>
      </c>
      <c r="F47" s="281">
        <v>0</v>
      </c>
    </row>
    <row r="48" spans="1:6" ht="15" customHeight="1" x14ac:dyDescent="0.2">
      <c r="A48" s="509" t="s">
        <v>2661</v>
      </c>
      <c r="B48" s="510"/>
      <c r="C48" s="511"/>
      <c r="D48" s="230">
        <v>1140</v>
      </c>
      <c r="E48" s="281">
        <v>0</v>
      </c>
      <c r="F48" s="281">
        <v>0</v>
      </c>
    </row>
    <row r="49" spans="1:6" ht="15" customHeight="1" x14ac:dyDescent="0.2">
      <c r="A49" s="509" t="s">
        <v>2662</v>
      </c>
      <c r="B49" s="510"/>
      <c r="C49" s="511"/>
      <c r="D49" s="230">
        <v>1145</v>
      </c>
      <c r="E49" s="281">
        <v>0</v>
      </c>
      <c r="F49" s="281">
        <v>0</v>
      </c>
    </row>
    <row r="50" spans="1:6" ht="15" customHeight="1" x14ac:dyDescent="0.2">
      <c r="A50" s="509" t="s">
        <v>2663</v>
      </c>
      <c r="B50" s="510"/>
      <c r="C50" s="511"/>
      <c r="D50" s="230">
        <v>1150</v>
      </c>
      <c r="E50" s="281">
        <v>0</v>
      </c>
      <c r="F50" s="281">
        <v>0</v>
      </c>
    </row>
    <row r="51" spans="1:6" ht="15" customHeight="1" x14ac:dyDescent="0.2">
      <c r="A51" s="509" t="s">
        <v>1941</v>
      </c>
      <c r="B51" s="510"/>
      <c r="C51" s="511"/>
      <c r="D51" s="230">
        <v>1155</v>
      </c>
      <c r="E51" s="281">
        <v>0</v>
      </c>
      <c r="F51" s="281">
        <v>0</v>
      </c>
    </row>
    <row r="52" spans="1:6" ht="28.5" customHeight="1" x14ac:dyDescent="0.2">
      <c r="A52" s="509" t="s">
        <v>5130</v>
      </c>
      <c r="B52" s="510"/>
      <c r="C52" s="511"/>
      <c r="D52" s="230"/>
      <c r="E52" s="231"/>
      <c r="F52" s="231"/>
    </row>
    <row r="53" spans="1:6" ht="15" customHeight="1" x14ac:dyDescent="0.2">
      <c r="A53" s="509" t="s">
        <v>2664</v>
      </c>
      <c r="B53" s="510"/>
      <c r="C53" s="511"/>
      <c r="D53" s="230">
        <v>1160</v>
      </c>
      <c r="E53" s="280">
        <f>SUM(E54:E56)</f>
        <v>10851</v>
      </c>
      <c r="F53" s="280">
        <f>SUM(F54:F56)</f>
        <v>23625</v>
      </c>
    </row>
    <row r="54" spans="1:6" ht="15" customHeight="1" x14ac:dyDescent="0.2">
      <c r="A54" s="509" t="s">
        <v>2665</v>
      </c>
      <c r="B54" s="510"/>
      <c r="C54" s="511"/>
      <c r="D54" s="230">
        <v>1161</v>
      </c>
      <c r="E54" s="281">
        <v>0</v>
      </c>
      <c r="F54" s="281">
        <v>0</v>
      </c>
    </row>
    <row r="55" spans="1:6" ht="15" customHeight="1" x14ac:dyDescent="0.2">
      <c r="A55" s="509" t="s">
        <v>2666</v>
      </c>
      <c r="B55" s="510"/>
      <c r="C55" s="511"/>
      <c r="D55" s="230">
        <v>1162</v>
      </c>
      <c r="E55" s="280">
        <v>10851</v>
      </c>
      <c r="F55" s="280">
        <v>23625</v>
      </c>
    </row>
    <row r="56" spans="1:6" ht="15" customHeight="1" x14ac:dyDescent="0.2">
      <c r="A56" s="509" t="s">
        <v>2667</v>
      </c>
      <c r="B56" s="510"/>
      <c r="C56" s="511"/>
      <c r="D56" s="230">
        <v>1163</v>
      </c>
      <c r="E56" s="280">
        <f>ROUND(Ф.4.1.ЗВЕД!F23+Ф.4.2.ЗВЕД!F22+Ф.4.3.ЗВЕД!G22,0)</f>
        <v>0</v>
      </c>
      <c r="F56" s="280">
        <f>ROUND(Ф.4.1.ЗВЕД!R23+Ф.4.2.ЗВЕД!N22+Ф.4.3.ЗВЕД!N22,0)</f>
        <v>0</v>
      </c>
    </row>
    <row r="57" spans="1:6" ht="15" customHeight="1" x14ac:dyDescent="0.2">
      <c r="A57" s="509" t="s">
        <v>2668</v>
      </c>
      <c r="B57" s="510"/>
      <c r="C57" s="511"/>
      <c r="D57" s="230">
        <v>1165</v>
      </c>
      <c r="E57" s="281">
        <v>0</v>
      </c>
      <c r="F57" s="281">
        <v>0</v>
      </c>
    </row>
    <row r="58" spans="1:6" ht="15" customHeight="1" x14ac:dyDescent="0.2">
      <c r="A58" s="509" t="s">
        <v>2669</v>
      </c>
      <c r="B58" s="510"/>
      <c r="C58" s="511"/>
      <c r="D58" s="230"/>
      <c r="E58" s="231"/>
      <c r="F58" s="231"/>
    </row>
    <row r="59" spans="1:6" ht="15" customHeight="1" x14ac:dyDescent="0.2">
      <c r="A59" s="509" t="s">
        <v>2670</v>
      </c>
      <c r="B59" s="510"/>
      <c r="C59" s="511"/>
      <c r="D59" s="230">
        <v>1170</v>
      </c>
      <c r="E59" s="281">
        <v>0</v>
      </c>
      <c r="F59" s="281">
        <v>0</v>
      </c>
    </row>
    <row r="60" spans="1:6" ht="15" customHeight="1" x14ac:dyDescent="0.2">
      <c r="A60" s="509" t="s">
        <v>2671</v>
      </c>
      <c r="B60" s="510"/>
      <c r="C60" s="511"/>
      <c r="D60" s="230">
        <v>1175</v>
      </c>
      <c r="E60" s="280">
        <f>SUM(E61:E62)</f>
        <v>0</v>
      </c>
      <c r="F60" s="280">
        <f>SUM(F61:F62)</f>
        <v>0</v>
      </c>
    </row>
    <row r="61" spans="1:6" ht="15" customHeight="1" x14ac:dyDescent="0.2">
      <c r="A61" s="509" t="s">
        <v>5619</v>
      </c>
      <c r="B61" s="510"/>
      <c r="C61" s="511"/>
      <c r="D61" s="230">
        <v>1176</v>
      </c>
      <c r="E61" s="281">
        <v>0</v>
      </c>
      <c r="F61" s="281">
        <v>0</v>
      </c>
    </row>
    <row r="62" spans="1:6" ht="15" customHeight="1" x14ac:dyDescent="0.2">
      <c r="A62" s="509" t="s">
        <v>2672</v>
      </c>
      <c r="B62" s="510"/>
      <c r="C62" s="511"/>
      <c r="D62" s="230">
        <v>1177</v>
      </c>
      <c r="E62" s="281">
        <v>0</v>
      </c>
      <c r="F62" s="281">
        <v>0</v>
      </c>
    </row>
    <row r="63" spans="1:6" ht="15" customHeight="1" x14ac:dyDescent="0.2">
      <c r="A63" s="509" t="s">
        <v>2673</v>
      </c>
      <c r="B63" s="510"/>
      <c r="C63" s="511"/>
      <c r="D63" s="230">
        <v>1180</v>
      </c>
      <c r="E63" s="281">
        <v>0</v>
      </c>
      <c r="F63" s="281">
        <v>0</v>
      </c>
    </row>
    <row r="64" spans="1:6" ht="15" customHeight="1" x14ac:dyDescent="0.2">
      <c r="A64" s="512" t="s">
        <v>2674</v>
      </c>
      <c r="B64" s="513"/>
      <c r="C64" s="514"/>
      <c r="D64" s="229">
        <v>1195</v>
      </c>
      <c r="E64" s="280">
        <f>E63+E60+E59+E57+E53+E51+SUM(E44:E50)+E39+E38</f>
        <v>10851</v>
      </c>
      <c r="F64" s="280">
        <f>F63+F60+F59+F57+F53+F51+SUM(F44:F50)+F39+F38</f>
        <v>23625</v>
      </c>
    </row>
    <row r="65" spans="1:8" ht="15" customHeight="1" x14ac:dyDescent="0.2">
      <c r="A65" s="512" t="s">
        <v>2675</v>
      </c>
      <c r="B65" s="513"/>
      <c r="C65" s="514"/>
      <c r="D65" s="229">
        <v>1200</v>
      </c>
      <c r="E65" s="287">
        <v>0</v>
      </c>
      <c r="F65" s="287">
        <v>0</v>
      </c>
    </row>
    <row r="66" spans="1:8" ht="15" customHeight="1" x14ac:dyDescent="0.2">
      <c r="A66" s="512" t="s">
        <v>58</v>
      </c>
      <c r="B66" s="513"/>
      <c r="C66" s="514"/>
      <c r="D66" s="229">
        <v>1300</v>
      </c>
      <c r="E66" s="282">
        <f>E65+E64+E36</f>
        <v>9357504</v>
      </c>
      <c r="F66" s="282">
        <f>F65+F64+F36</f>
        <v>11335419</v>
      </c>
      <c r="H66" s="288" t="str">
        <f>IF(E66=E96,"","Актив не дорівнює пасиву на початок звітного періоду")</f>
        <v/>
      </c>
    </row>
    <row r="67" spans="1:8" ht="38.25" x14ac:dyDescent="0.2">
      <c r="A67" s="529" t="s">
        <v>1070</v>
      </c>
      <c r="B67" s="530"/>
      <c r="C67" s="531"/>
      <c r="D67" s="229" t="s">
        <v>1253</v>
      </c>
      <c r="E67" s="229" t="s">
        <v>2639</v>
      </c>
      <c r="F67" s="232" t="s">
        <v>2640</v>
      </c>
      <c r="H67" s="288" t="str">
        <f>IF(F66=F96,"","Актив не дорівнює пасиву на кінець звітного періоду")</f>
        <v/>
      </c>
    </row>
    <row r="68" spans="1:8" ht="15" customHeight="1" x14ac:dyDescent="0.2">
      <c r="A68" s="529">
        <v>1</v>
      </c>
      <c r="B68" s="530"/>
      <c r="C68" s="531"/>
      <c r="D68" s="229">
        <v>2</v>
      </c>
      <c r="E68" s="229">
        <v>3</v>
      </c>
      <c r="F68" s="229">
        <v>4</v>
      </c>
    </row>
    <row r="69" spans="1:8" ht="15" customHeight="1" x14ac:dyDescent="0.2">
      <c r="A69" s="515" t="s">
        <v>2676</v>
      </c>
      <c r="B69" s="515"/>
      <c r="C69" s="515"/>
      <c r="D69" s="515"/>
      <c r="E69" s="515"/>
      <c r="F69" s="515"/>
    </row>
    <row r="70" spans="1:8" ht="15" customHeight="1" x14ac:dyDescent="0.2">
      <c r="A70" s="509" t="s">
        <v>2677</v>
      </c>
      <c r="B70" s="510"/>
      <c r="C70" s="511"/>
      <c r="D70" s="230">
        <v>1400</v>
      </c>
      <c r="E70" s="283">
        <v>8575443</v>
      </c>
      <c r="F70" s="283">
        <v>31801277</v>
      </c>
    </row>
    <row r="71" spans="1:8" ht="15" customHeight="1" x14ac:dyDescent="0.2">
      <c r="A71" s="509" t="s">
        <v>2483</v>
      </c>
      <c r="B71" s="510"/>
      <c r="C71" s="511"/>
      <c r="D71" s="230">
        <v>1410</v>
      </c>
      <c r="E71" s="283">
        <v>0</v>
      </c>
      <c r="F71" s="283">
        <v>0</v>
      </c>
    </row>
    <row r="72" spans="1:8" ht="15" customHeight="1" x14ac:dyDescent="0.2">
      <c r="A72" s="509" t="s">
        <v>2678</v>
      </c>
      <c r="B72" s="510"/>
      <c r="C72" s="511"/>
      <c r="D72" s="230">
        <v>1420</v>
      </c>
      <c r="E72" s="283">
        <v>782061</v>
      </c>
      <c r="F72" s="283">
        <v>-21664924</v>
      </c>
    </row>
    <row r="73" spans="1:8" ht="15" customHeight="1" x14ac:dyDescent="0.2">
      <c r="A73" s="509" t="s">
        <v>2679</v>
      </c>
      <c r="B73" s="510"/>
      <c r="C73" s="511"/>
      <c r="D73" s="230">
        <v>1430</v>
      </c>
      <c r="E73" s="283">
        <v>0</v>
      </c>
      <c r="F73" s="283">
        <v>0</v>
      </c>
    </row>
    <row r="74" spans="1:8" ht="15" customHeight="1" x14ac:dyDescent="0.2">
      <c r="A74" s="509" t="s">
        <v>2680</v>
      </c>
      <c r="B74" s="510"/>
      <c r="C74" s="511"/>
      <c r="D74" s="230">
        <v>1440</v>
      </c>
      <c r="E74" s="283">
        <v>0</v>
      </c>
      <c r="F74" s="283">
        <v>0</v>
      </c>
    </row>
    <row r="75" spans="1:8" ht="15" customHeight="1" x14ac:dyDescent="0.2">
      <c r="A75" s="509" t="s">
        <v>2681</v>
      </c>
      <c r="B75" s="510"/>
      <c r="C75" s="511"/>
      <c r="D75" s="230">
        <v>1450</v>
      </c>
      <c r="E75" s="283">
        <v>0</v>
      </c>
      <c r="F75" s="283">
        <v>1199066</v>
      </c>
    </row>
    <row r="76" spans="1:8" ht="15" customHeight="1" x14ac:dyDescent="0.2">
      <c r="A76" s="512" t="s">
        <v>2653</v>
      </c>
      <c r="B76" s="513"/>
      <c r="C76" s="514"/>
      <c r="D76" s="229">
        <v>1495</v>
      </c>
      <c r="E76" s="284">
        <f>SUM(E70:E75)</f>
        <v>9357504</v>
      </c>
      <c r="F76" s="284">
        <f>SUM(F70:F75)</f>
        <v>11335419</v>
      </c>
    </row>
    <row r="77" spans="1:8" ht="15" customHeight="1" x14ac:dyDescent="0.2">
      <c r="A77" s="515" t="s">
        <v>2682</v>
      </c>
      <c r="B77" s="515"/>
      <c r="C77" s="515"/>
      <c r="D77" s="515"/>
      <c r="E77" s="515"/>
      <c r="F77" s="515"/>
    </row>
    <row r="78" spans="1:8" ht="15" customHeight="1" x14ac:dyDescent="0.2">
      <c r="A78" s="509" t="s">
        <v>2683</v>
      </c>
      <c r="B78" s="510"/>
      <c r="C78" s="511"/>
      <c r="D78" s="230"/>
      <c r="E78" s="233"/>
      <c r="F78" s="233"/>
    </row>
    <row r="79" spans="1:8" ht="15" customHeight="1" x14ac:dyDescent="0.2">
      <c r="A79" s="509" t="s">
        <v>2684</v>
      </c>
      <c r="B79" s="510"/>
      <c r="C79" s="511"/>
      <c r="D79" s="230">
        <v>1500</v>
      </c>
      <c r="E79" s="283">
        <v>0</v>
      </c>
      <c r="F79" s="283">
        <v>0</v>
      </c>
    </row>
    <row r="80" spans="1:8" ht="15" customHeight="1" x14ac:dyDescent="0.2">
      <c r="A80" s="509" t="s">
        <v>2685</v>
      </c>
      <c r="B80" s="510"/>
      <c r="C80" s="511"/>
      <c r="D80" s="230">
        <v>1510</v>
      </c>
      <c r="E80" s="283">
        <v>0</v>
      </c>
      <c r="F80" s="283">
        <v>0</v>
      </c>
    </row>
    <row r="81" spans="1:6" ht="15" customHeight="1" x14ac:dyDescent="0.2">
      <c r="A81" s="509" t="s">
        <v>2686</v>
      </c>
      <c r="B81" s="510"/>
      <c r="C81" s="511"/>
      <c r="D81" s="230">
        <v>1520</v>
      </c>
      <c r="E81" s="283">
        <v>0</v>
      </c>
      <c r="F81" s="283">
        <v>0</v>
      </c>
    </row>
    <row r="82" spans="1:6" ht="15" customHeight="1" x14ac:dyDescent="0.2">
      <c r="A82" s="509" t="s">
        <v>1158</v>
      </c>
      <c r="B82" s="510"/>
      <c r="C82" s="511"/>
      <c r="D82" s="230">
        <v>1530</v>
      </c>
      <c r="E82" s="283">
        <v>0</v>
      </c>
      <c r="F82" s="283">
        <v>0</v>
      </c>
    </row>
    <row r="83" spans="1:6" ht="15" customHeight="1" x14ac:dyDescent="0.2">
      <c r="A83" s="509" t="s">
        <v>2687</v>
      </c>
      <c r="B83" s="510"/>
      <c r="C83" s="511"/>
      <c r="D83" s="230"/>
      <c r="E83" s="233"/>
      <c r="F83" s="233"/>
    </row>
    <row r="84" spans="1:6" ht="15" customHeight="1" x14ac:dyDescent="0.2">
      <c r="A84" s="509" t="s">
        <v>2688</v>
      </c>
      <c r="B84" s="510"/>
      <c r="C84" s="511"/>
      <c r="D84" s="230">
        <v>1540</v>
      </c>
      <c r="E84" s="285">
        <v>0</v>
      </c>
      <c r="F84" s="285">
        <v>0</v>
      </c>
    </row>
    <row r="85" spans="1:6" ht="15" customHeight="1" x14ac:dyDescent="0.2">
      <c r="A85" s="509" t="s">
        <v>2658</v>
      </c>
      <c r="B85" s="510"/>
      <c r="C85" s="511"/>
      <c r="D85" s="230">
        <v>1545</v>
      </c>
      <c r="E85" s="283">
        <v>0</v>
      </c>
      <c r="F85" s="283">
        <v>0</v>
      </c>
    </row>
    <row r="86" spans="1:6" ht="15" customHeight="1" x14ac:dyDescent="0.2">
      <c r="A86" s="509" t="s">
        <v>2685</v>
      </c>
      <c r="B86" s="510"/>
      <c r="C86" s="511"/>
      <c r="D86" s="230">
        <v>1550</v>
      </c>
      <c r="E86" s="283">
        <v>0</v>
      </c>
      <c r="F86" s="283">
        <v>0</v>
      </c>
    </row>
    <row r="87" spans="1:6" ht="15" customHeight="1" x14ac:dyDescent="0.2">
      <c r="A87" s="509" t="s">
        <v>2689</v>
      </c>
      <c r="B87" s="510"/>
      <c r="C87" s="511"/>
      <c r="D87" s="230">
        <v>1555</v>
      </c>
      <c r="E87" s="283">
        <v>0</v>
      </c>
      <c r="F87" s="283">
        <v>0</v>
      </c>
    </row>
    <row r="88" spans="1:6" ht="15" customHeight="1" x14ac:dyDescent="0.2">
      <c r="A88" s="509" t="s">
        <v>2690</v>
      </c>
      <c r="B88" s="510"/>
      <c r="C88" s="511"/>
      <c r="D88" s="230">
        <v>1560</v>
      </c>
      <c r="E88" s="283">
        <v>0</v>
      </c>
      <c r="F88" s="283">
        <v>0</v>
      </c>
    </row>
    <row r="89" spans="1:6" ht="15" customHeight="1" x14ac:dyDescent="0.2">
      <c r="A89" s="509" t="s">
        <v>2661</v>
      </c>
      <c r="B89" s="510"/>
      <c r="C89" s="511"/>
      <c r="D89" s="230">
        <v>1565</v>
      </c>
      <c r="E89" s="283">
        <v>0</v>
      </c>
      <c r="F89" s="283">
        <v>0</v>
      </c>
    </row>
    <row r="90" spans="1:6" ht="15" customHeight="1" x14ac:dyDescent="0.2">
      <c r="A90" s="509" t="s">
        <v>2662</v>
      </c>
      <c r="B90" s="510"/>
      <c r="C90" s="511"/>
      <c r="D90" s="230">
        <v>1570</v>
      </c>
      <c r="E90" s="283">
        <v>0</v>
      </c>
      <c r="F90" s="283">
        <v>0</v>
      </c>
    </row>
    <row r="91" spans="1:6" ht="15" customHeight="1" x14ac:dyDescent="0.2">
      <c r="A91" s="509" t="s">
        <v>5604</v>
      </c>
      <c r="B91" s="510"/>
      <c r="C91" s="511"/>
      <c r="D91" s="230">
        <v>1575</v>
      </c>
      <c r="E91" s="283">
        <v>0</v>
      </c>
      <c r="F91" s="283">
        <v>0</v>
      </c>
    </row>
    <row r="92" spans="1:6" ht="15" customHeight="1" x14ac:dyDescent="0.2">
      <c r="A92" s="533" t="s">
        <v>5605</v>
      </c>
      <c r="B92" s="534"/>
      <c r="C92" s="535"/>
      <c r="D92" s="230">
        <v>1585</v>
      </c>
      <c r="E92" s="283">
        <v>0</v>
      </c>
      <c r="F92" s="283">
        <v>0</v>
      </c>
    </row>
    <row r="93" spans="1:6" ht="15" customHeight="1" x14ac:dyDescent="0.2">
      <c r="A93" s="512" t="s">
        <v>2674</v>
      </c>
      <c r="B93" s="513"/>
      <c r="C93" s="514"/>
      <c r="D93" s="229">
        <v>1595</v>
      </c>
      <c r="E93" s="284">
        <f>SUM(E84:E91)+SUM(E79:E81)+E82</f>
        <v>0</v>
      </c>
      <c r="F93" s="284">
        <f>SUM(F84:F91)+SUM(F79:F81)+F82</f>
        <v>0</v>
      </c>
    </row>
    <row r="94" spans="1:6" ht="15" customHeight="1" x14ac:dyDescent="0.2">
      <c r="A94" s="512" t="s">
        <v>2691</v>
      </c>
      <c r="B94" s="513"/>
      <c r="C94" s="514"/>
      <c r="D94" s="229">
        <v>1600</v>
      </c>
      <c r="E94" s="286">
        <v>0</v>
      </c>
      <c r="F94" s="286">
        <v>0</v>
      </c>
    </row>
    <row r="95" spans="1:6" ht="15" customHeight="1" x14ac:dyDescent="0.2">
      <c r="A95" s="512" t="s">
        <v>2692</v>
      </c>
      <c r="B95" s="513"/>
      <c r="C95" s="514"/>
      <c r="D95" s="229">
        <v>1700</v>
      </c>
      <c r="E95" s="286">
        <v>0</v>
      </c>
      <c r="F95" s="286">
        <v>0</v>
      </c>
    </row>
    <row r="96" spans="1:6" ht="15" customHeight="1" x14ac:dyDescent="0.2">
      <c r="A96" s="512" t="s">
        <v>58</v>
      </c>
      <c r="B96" s="513"/>
      <c r="C96" s="514"/>
      <c r="D96" s="229">
        <v>1800</v>
      </c>
      <c r="E96" s="284">
        <f>E95+E94+E93+E76</f>
        <v>9357504</v>
      </c>
      <c r="F96" s="284">
        <f>F95+F94+F93+F76</f>
        <v>11335419</v>
      </c>
    </row>
    <row r="99" spans="1:12" ht="15.75" x14ac:dyDescent="0.25">
      <c r="A99" s="234" t="s">
        <v>2693</v>
      </c>
      <c r="B99" s="269"/>
      <c r="C99" s="267"/>
      <c r="D99" s="516" t="str">
        <f>ЗАПОЛНИТЬ!F26</f>
        <v>Л.П.КОЛЄСНІК</v>
      </c>
      <c r="E99" s="516"/>
      <c r="F99" s="516"/>
      <c r="G99" s="270"/>
      <c r="H99" s="270"/>
      <c r="I99" s="270"/>
      <c r="J99" s="270"/>
      <c r="K99" s="270"/>
      <c r="L99" s="271"/>
    </row>
    <row r="100" spans="1:12" ht="15" customHeight="1" x14ac:dyDescent="0.2">
      <c r="A100" s="234"/>
      <c r="B100" s="10" t="s">
        <v>1273</v>
      </c>
      <c r="C100" s="268"/>
      <c r="D100" s="517" t="s">
        <v>5104</v>
      </c>
      <c r="E100" s="517"/>
      <c r="F100" s="517"/>
      <c r="G100" s="272"/>
      <c r="H100" s="272"/>
      <c r="I100" s="272"/>
      <c r="J100" s="272"/>
      <c r="K100" s="272"/>
      <c r="L100" s="271"/>
    </row>
    <row r="101" spans="1:12" ht="15.75" x14ac:dyDescent="0.25">
      <c r="A101" s="234" t="s">
        <v>2694</v>
      </c>
      <c r="B101" s="244"/>
      <c r="C101" s="216"/>
      <c r="D101" s="216"/>
      <c r="E101" s="216"/>
      <c r="G101" s="267"/>
      <c r="H101" s="267"/>
      <c r="I101" s="267"/>
      <c r="J101" s="267"/>
      <c r="K101" s="267"/>
      <c r="L101" s="271"/>
    </row>
    <row r="102" spans="1:12" ht="15.75" x14ac:dyDescent="0.25">
      <c r="A102" s="234" t="s">
        <v>2695</v>
      </c>
      <c r="B102" s="244"/>
      <c r="C102" s="216"/>
      <c r="D102" s="216"/>
      <c r="E102" s="216"/>
      <c r="G102" s="267"/>
      <c r="H102" s="267"/>
      <c r="I102" s="267"/>
      <c r="J102" s="267"/>
      <c r="K102" s="267"/>
      <c r="L102" s="271"/>
    </row>
    <row r="103" spans="1:12" ht="15.75" x14ac:dyDescent="0.25">
      <c r="A103" s="234" t="s">
        <v>2696</v>
      </c>
      <c r="B103" s="269"/>
      <c r="C103" s="216"/>
      <c r="D103" s="516" t="str">
        <f>ЗАПОЛНИТЬ!F28</f>
        <v>Б.І.НОВІК</v>
      </c>
      <c r="E103" s="516"/>
      <c r="F103" s="516"/>
      <c r="G103" s="270"/>
      <c r="H103" s="270"/>
      <c r="I103" s="270"/>
      <c r="J103" s="270"/>
      <c r="K103" s="270"/>
      <c r="L103" s="271"/>
    </row>
    <row r="104" spans="1:12" ht="15" x14ac:dyDescent="0.25">
      <c r="B104" s="10" t="s">
        <v>1273</v>
      </c>
      <c r="C104" s="216"/>
      <c r="D104" s="518" t="s">
        <v>5104</v>
      </c>
      <c r="E104" s="518"/>
      <c r="F104" s="518"/>
      <c r="G104" s="272"/>
      <c r="H104" s="272"/>
      <c r="I104" s="272"/>
      <c r="J104" s="272"/>
      <c r="K104" s="272"/>
      <c r="L104" s="271"/>
    </row>
  </sheetData>
  <mergeCells count="96">
    <mergeCell ref="A86:C86"/>
    <mergeCell ref="A94:C94"/>
    <mergeCell ref="A95:C95"/>
    <mergeCell ref="A96:C96"/>
    <mergeCell ref="A87:C87"/>
    <mergeCell ref="A88:C88"/>
    <mergeCell ref="A89:C89"/>
    <mergeCell ref="A90:C90"/>
    <mergeCell ref="A91:C91"/>
    <mergeCell ref="A93:C93"/>
    <mergeCell ref="A92:C92"/>
    <mergeCell ref="A85:C85"/>
    <mergeCell ref="A74:C74"/>
    <mergeCell ref="A75:C75"/>
    <mergeCell ref="A76:C76"/>
    <mergeCell ref="A77:F77"/>
    <mergeCell ref="A78:C78"/>
    <mergeCell ref="A79:C79"/>
    <mergeCell ref="A80:C80"/>
    <mergeCell ref="A81:C81"/>
    <mergeCell ref="A82:C82"/>
    <mergeCell ref="A83:C83"/>
    <mergeCell ref="A84:C84"/>
    <mergeCell ref="A73:C73"/>
    <mergeCell ref="A62:C62"/>
    <mergeCell ref="A63:C63"/>
    <mergeCell ref="A64:C64"/>
    <mergeCell ref="A65:C65"/>
    <mergeCell ref="A66:C66"/>
    <mergeCell ref="A67:C67"/>
    <mergeCell ref="A68:C68"/>
    <mergeCell ref="A69:F69"/>
    <mergeCell ref="A70:C70"/>
    <mergeCell ref="A71:C71"/>
    <mergeCell ref="A72:C72"/>
    <mergeCell ref="A59:C59"/>
    <mergeCell ref="A60:C60"/>
    <mergeCell ref="A61:C61"/>
    <mergeCell ref="A50:C50"/>
    <mergeCell ref="A51:C51"/>
    <mergeCell ref="A52:C52"/>
    <mergeCell ref="A53:C53"/>
    <mergeCell ref="A54:C54"/>
    <mergeCell ref="A55:C55"/>
    <mergeCell ref="A56:C56"/>
    <mergeCell ref="A57:C57"/>
    <mergeCell ref="A58:C58"/>
    <mergeCell ref="A17:C17"/>
    <mergeCell ref="A18:C18"/>
    <mergeCell ref="A19:F19"/>
    <mergeCell ref="E16:F16"/>
    <mergeCell ref="A32:C32"/>
    <mergeCell ref="A33:C33"/>
    <mergeCell ref="A34:C34"/>
    <mergeCell ref="A35:C35"/>
    <mergeCell ref="A26:C26"/>
    <mergeCell ref="A27:C27"/>
    <mergeCell ref="A28:C28"/>
    <mergeCell ref="A29:C29"/>
    <mergeCell ref="A30:C30"/>
    <mergeCell ref="A31:C31"/>
    <mergeCell ref="B6:C6"/>
    <mergeCell ref="D7:F7"/>
    <mergeCell ref="D8:F8"/>
    <mergeCell ref="D10:F10"/>
    <mergeCell ref="D11:F11"/>
    <mergeCell ref="D99:F99"/>
    <mergeCell ref="D100:F100"/>
    <mergeCell ref="D103:F103"/>
    <mergeCell ref="D104:F104"/>
    <mergeCell ref="D1:F3"/>
    <mergeCell ref="D5:F5"/>
    <mergeCell ref="D9:F9"/>
    <mergeCell ref="A14:F14"/>
    <mergeCell ref="A15:F15"/>
    <mergeCell ref="A20:C20"/>
    <mergeCell ref="A21:C21"/>
    <mergeCell ref="A22:C22"/>
    <mergeCell ref="A23:C23"/>
    <mergeCell ref="A24:C24"/>
    <mergeCell ref="A25:C25"/>
    <mergeCell ref="D12:F12"/>
    <mergeCell ref="A47:C47"/>
    <mergeCell ref="A48:C48"/>
    <mergeCell ref="A49:C49"/>
    <mergeCell ref="A36:C36"/>
    <mergeCell ref="A37:F37"/>
    <mergeCell ref="A44:C44"/>
    <mergeCell ref="A45:C45"/>
    <mergeCell ref="A46:C46"/>
    <mergeCell ref="A38:C38"/>
    <mergeCell ref="A39:C39"/>
    <mergeCell ref="A43:C43"/>
    <mergeCell ref="A40:C40"/>
    <mergeCell ref="A41:C41"/>
    <mergeCell ref="A42:C42"/>
  </mergeCells>
  <pageMargins left="0.16" right="0.11" top="0.4" bottom="0.28000000000000003" header="0.16"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4">
    <pageSetUpPr fitToPage="1"/>
  </sheetPr>
  <dimension ref="A1:N107"/>
  <sheetViews>
    <sheetView topLeftCell="A15" zoomScaleNormal="100" workbookViewId="0">
      <selection activeCell="L46" sqref="L46"/>
    </sheetView>
  </sheetViews>
  <sheetFormatPr defaultRowHeight="15" x14ac:dyDescent="0.25"/>
  <cols>
    <col min="1" max="1" width="66" customWidth="1"/>
    <col min="2" max="2" width="5.28515625" customWidth="1"/>
    <col min="3" max="3" width="4.42578125" customWidth="1"/>
    <col min="4" max="4" width="12" customWidth="1"/>
    <col min="5" max="5" width="12.14062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1" customFormat="1" ht="15" customHeight="1" x14ac:dyDescent="0.25">
      <c r="G1" s="682" t="s">
        <v>5125</v>
      </c>
      <c r="H1" s="682"/>
      <c r="I1" s="682"/>
      <c r="J1" s="682"/>
      <c r="K1" s="14"/>
    </row>
    <row r="2" spans="1:14" s="1" customFormat="1" ht="36.75" customHeight="1" x14ac:dyDescent="0.25">
      <c r="G2" s="682"/>
      <c r="H2" s="682"/>
      <c r="I2" s="682"/>
      <c r="J2" s="682"/>
      <c r="K2" s="14"/>
    </row>
    <row r="3" spans="1:14" s="1" customFormat="1" ht="0.75" customHeight="1" x14ac:dyDescent="0.25">
      <c r="G3" s="682"/>
      <c r="H3" s="682"/>
      <c r="I3" s="682"/>
      <c r="J3" s="682"/>
      <c r="K3" s="14"/>
    </row>
    <row r="4" spans="1:14" s="1" customFormat="1" x14ac:dyDescent="0.25">
      <c r="A4" s="687" t="s">
        <v>3</v>
      </c>
      <c r="B4" s="687"/>
      <c r="C4" s="687"/>
      <c r="D4" s="687"/>
      <c r="E4" s="687"/>
      <c r="F4" s="687"/>
      <c r="G4" s="687"/>
      <c r="H4" s="687"/>
      <c r="I4" s="687"/>
      <c r="J4" s="687"/>
      <c r="K4" s="13"/>
      <c r="L4" s="13"/>
      <c r="M4" s="13"/>
      <c r="N4" s="13"/>
    </row>
    <row r="5" spans="1:14" s="1" customFormat="1" x14ac:dyDescent="0.25">
      <c r="A5" s="689" t="str">
        <f>IF(ЗАПОЛНИТЬ!$F$7=1,CONCATENATE(шапки!A2),CONCATENATE(шапки!A2,шапки!C2))</f>
        <v>про надходження та використання коштів загального фонду (форма      №2д,</v>
      </c>
      <c r="B5" s="689"/>
      <c r="C5" s="689"/>
      <c r="D5" s="689"/>
      <c r="E5" s="689"/>
      <c r="F5" s="689"/>
      <c r="G5" s="42" t="str">
        <f>IF(ЗАПОЛНИТЬ!$F$7=1,шапки!C2,шапки!D2)</f>
        <v xml:space="preserve">      №2м)</v>
      </c>
      <c r="H5" s="41" t="str">
        <f>IF(ЗАПОЛНИТЬ!$F$7=1,шапки!D2,"")</f>
        <v/>
      </c>
      <c r="I5" s="13"/>
      <c r="J5" s="13"/>
      <c r="K5" s="13"/>
      <c r="L5" s="13"/>
      <c r="M5" s="13"/>
      <c r="N5" s="13"/>
    </row>
    <row r="6" spans="1:14" s="1" customFormat="1" x14ac:dyDescent="0.25">
      <c r="A6" s="684" t="str">
        <f>CONCATENATE("за ",ЗАПОЛНИТЬ!$B$17," ",ЗАПОЛНИТЬ!$C$17)</f>
        <v>за  2017 р.</v>
      </c>
      <c r="B6" s="684"/>
      <c r="C6" s="684"/>
      <c r="D6" s="684"/>
      <c r="E6" s="684"/>
      <c r="F6" s="684"/>
      <c r="G6" s="684"/>
      <c r="H6" s="684"/>
      <c r="I6" s="684"/>
      <c r="J6" s="684"/>
    </row>
    <row r="7" spans="1:14" s="2" customFormat="1" ht="9" customHeight="1" x14ac:dyDescent="0.2">
      <c r="J7" s="116" t="s">
        <v>4</v>
      </c>
    </row>
    <row r="8" spans="1:14" s="2" customFormat="1" ht="6.75" hidden="1" customHeight="1" x14ac:dyDescent="0.2">
      <c r="J8" s="82"/>
    </row>
    <row r="9" spans="1:14" s="2" customFormat="1" ht="12" x14ac:dyDescent="0.2">
      <c r="A9" s="29" t="s">
        <v>5</v>
      </c>
      <c r="B9" s="685" t="str">
        <f>ЗАПОЛНИТЬ!B3</f>
        <v>Відділ освіти виконавчого комітету Апостолівської міської ради</v>
      </c>
      <c r="C9" s="685"/>
      <c r="D9" s="685"/>
      <c r="E9" s="685"/>
      <c r="F9" s="685"/>
      <c r="G9" s="685"/>
      <c r="H9" s="31" t="s">
        <v>6</v>
      </c>
      <c r="J9" s="30" t="str">
        <f>ЗАПОЛНИТЬ!B13</f>
        <v>40220031</v>
      </c>
      <c r="K9" s="15"/>
      <c r="L9" s="4"/>
    </row>
    <row r="10" spans="1:14" s="2" customFormat="1" ht="11.25" customHeight="1" x14ac:dyDescent="0.2">
      <c r="A10" s="5" t="s">
        <v>1246</v>
      </c>
      <c r="B10" s="686" t="str">
        <f>ЗАПОЛНИТЬ!B5</f>
        <v>м.Апостолове</v>
      </c>
      <c r="C10" s="686"/>
      <c r="D10" s="686"/>
      <c r="E10" s="686"/>
      <c r="F10" s="686"/>
      <c r="G10" s="686"/>
      <c r="H10" s="2" t="s">
        <v>1247</v>
      </c>
      <c r="J10" s="3">
        <f>ЗАПОЛНИТЬ!B14</f>
        <v>1220310100</v>
      </c>
      <c r="K10" s="15"/>
      <c r="L10" s="5"/>
    </row>
    <row r="11" spans="1:14" s="2" customFormat="1" ht="11.25" customHeight="1" x14ac:dyDescent="0.2">
      <c r="A11" s="87" t="s">
        <v>8</v>
      </c>
      <c r="B11" s="678" t="str">
        <f>ЗАПОЛНИТЬ!D15</f>
        <v>Орган місцевого самоврядування</v>
      </c>
      <c r="C11" s="678"/>
      <c r="D11" s="678"/>
      <c r="E11" s="678"/>
      <c r="F11" s="678"/>
      <c r="G11" s="678"/>
      <c r="H11" s="81" t="s">
        <v>7</v>
      </c>
      <c r="J11" s="3">
        <f>ЗАПОЛНИТЬ!B15</f>
        <v>420</v>
      </c>
      <c r="K11" s="15"/>
      <c r="L11" s="5"/>
    </row>
    <row r="12" spans="1:14" s="2" customFormat="1" ht="12" customHeight="1" x14ac:dyDescent="0.2">
      <c r="A12" s="679" t="s">
        <v>1248</v>
      </c>
      <c r="B12" s="679"/>
      <c r="C12" s="679"/>
      <c r="D12" s="139" t="str">
        <f>ЗАПОЛНИТЬ!H9</f>
        <v>220</v>
      </c>
      <c r="E12" s="680" t="str">
        <f>IF(D12&gt;0,VLOOKUP(D12,'ДовидникКВК(ГОС)'!A:B,2,FALSE),"")</f>
        <v>Міністерство освіти і науки України</v>
      </c>
      <c r="F12" s="680"/>
      <c r="G12" s="680"/>
      <c r="H12" s="680"/>
      <c r="K12" s="16"/>
      <c r="L12" s="4"/>
    </row>
    <row r="13" spans="1:14" s="2" customFormat="1" ht="11.25" x14ac:dyDescent="0.2">
      <c r="A13" s="679" t="s">
        <v>1250</v>
      </c>
      <c r="B13" s="679"/>
      <c r="C13" s="679"/>
      <c r="D13" s="137"/>
      <c r="E13" s="694" t="str">
        <f>IF(D13&gt;0,VLOOKUP(D13,ДовидникКПК!B:C,2,FALSE),"")</f>
        <v/>
      </c>
      <c r="F13" s="694"/>
      <c r="G13" s="694"/>
      <c r="H13" s="694"/>
      <c r="I13" s="694"/>
      <c r="J13" s="694"/>
      <c r="K13" s="15"/>
      <c r="L13" s="4"/>
    </row>
    <row r="14" spans="1:14" s="2" customFormat="1" ht="11.25" x14ac:dyDescent="0.2">
      <c r="A14" s="691" t="s">
        <v>1940</v>
      </c>
      <c r="B14" s="691"/>
      <c r="C14" s="691"/>
      <c r="D14" s="89" t="str">
        <f>ЗАПОЛНИТЬ!H10</f>
        <v>001</v>
      </c>
      <c r="E14" s="688" t="str">
        <f>ЗАПОЛНИТЬ!I10</f>
        <v>-</v>
      </c>
      <c r="F14" s="688"/>
      <c r="G14" s="688"/>
      <c r="H14" s="688"/>
      <c r="I14" s="688"/>
      <c r="J14" s="688"/>
      <c r="K14" s="17"/>
      <c r="L14" s="6"/>
    </row>
    <row r="15" spans="1:14" s="2" customFormat="1" ht="33.75" customHeight="1" x14ac:dyDescent="0.2">
      <c r="A15" s="690" t="s">
        <v>2755</v>
      </c>
      <c r="B15" s="691"/>
      <c r="C15" s="691"/>
      <c r="D15" s="479" t="s">
        <v>5638</v>
      </c>
      <c r="E15" s="692" t="str">
        <f>VLOOKUP(RIGHT(D15,4),КПКВМБ!A:B,2,FALSE)</f>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
      <c r="F15" s="692"/>
      <c r="G15" s="692"/>
      <c r="H15" s="692"/>
      <c r="I15" s="692"/>
      <c r="J15" s="692"/>
      <c r="K15" s="17"/>
      <c r="L15" s="6"/>
    </row>
    <row r="16" spans="1:14" s="2" customFormat="1" ht="11.25" x14ac:dyDescent="0.2">
      <c r="A16" s="83" t="s">
        <v>5596</v>
      </c>
    </row>
    <row r="17" spans="1:12" s="2" customFormat="1" ht="11.25" x14ac:dyDescent="0.2">
      <c r="A17" s="7" t="s">
        <v>2758</v>
      </c>
    </row>
    <row r="18" spans="1:12" s="2" customFormat="1" ht="3" customHeight="1" thickBot="1" x14ac:dyDescent="0.25">
      <c r="A18" s="672"/>
      <c r="B18" s="672"/>
      <c r="C18" s="672"/>
      <c r="D18" s="672"/>
      <c r="E18" s="672"/>
      <c r="F18" s="672"/>
      <c r="G18" s="672"/>
      <c r="H18" s="672"/>
      <c r="I18" s="672"/>
      <c r="J18" s="672"/>
      <c r="K18" s="672"/>
      <c r="L18" s="672"/>
    </row>
    <row r="19" spans="1:12" s="2" customFormat="1" ht="11.25" customHeight="1" thickTop="1" thickBot="1" x14ac:dyDescent="0.25">
      <c r="A19" s="673" t="s">
        <v>1251</v>
      </c>
      <c r="B19" s="674" t="s">
        <v>13</v>
      </c>
      <c r="C19" s="673" t="s">
        <v>1253</v>
      </c>
      <c r="D19" s="674" t="s">
        <v>11</v>
      </c>
      <c r="E19" s="674" t="s">
        <v>2511</v>
      </c>
      <c r="F19" s="675" t="s">
        <v>12</v>
      </c>
      <c r="G19" s="675" t="s">
        <v>10</v>
      </c>
      <c r="H19" s="675" t="s">
        <v>392</v>
      </c>
      <c r="I19" s="675" t="s">
        <v>393</v>
      </c>
      <c r="J19" s="674" t="s">
        <v>9</v>
      </c>
    </row>
    <row r="20" spans="1:12" s="2" customFormat="1" ht="12.75" thickTop="1" thickBot="1" x14ac:dyDescent="0.25">
      <c r="A20" s="673"/>
      <c r="B20" s="674"/>
      <c r="C20" s="673"/>
      <c r="D20" s="674"/>
      <c r="E20" s="674"/>
      <c r="F20" s="675"/>
      <c r="G20" s="675"/>
      <c r="H20" s="675"/>
      <c r="I20" s="675"/>
      <c r="J20" s="674"/>
    </row>
    <row r="21" spans="1:12" s="2" customFormat="1" ht="12.75" thickTop="1" thickBot="1" x14ac:dyDescent="0.25">
      <c r="A21" s="673"/>
      <c r="B21" s="674"/>
      <c r="C21" s="673"/>
      <c r="D21" s="674"/>
      <c r="E21" s="674"/>
      <c r="F21" s="675"/>
      <c r="G21" s="675"/>
      <c r="H21" s="675"/>
      <c r="I21" s="675"/>
      <c r="J21" s="674"/>
    </row>
    <row r="22" spans="1:12" s="2" customFormat="1" ht="12.75" thickTop="1" thickBot="1" x14ac:dyDescent="0.25">
      <c r="A22" s="295">
        <v>1</v>
      </c>
      <c r="B22" s="295">
        <v>2</v>
      </c>
      <c r="C22" s="295">
        <v>3</v>
      </c>
      <c r="D22" s="295">
        <v>4</v>
      </c>
      <c r="E22" s="295">
        <v>5</v>
      </c>
      <c r="F22" s="295">
        <v>6</v>
      </c>
      <c r="G22" s="295">
        <v>7</v>
      </c>
      <c r="H22" s="295">
        <v>8</v>
      </c>
      <c r="I22" s="295">
        <v>9</v>
      </c>
      <c r="J22" s="295">
        <v>9</v>
      </c>
    </row>
    <row r="23" spans="1:12" s="2" customFormat="1" ht="12.75" thickTop="1" thickBot="1" x14ac:dyDescent="0.25">
      <c r="A23" s="296" t="s">
        <v>2261</v>
      </c>
      <c r="B23" s="296" t="s">
        <v>1255</v>
      </c>
      <c r="C23" s="297" t="s">
        <v>1057</v>
      </c>
      <c r="D23" s="157">
        <f>D24+D59+D79+D84+D87</f>
        <v>300000</v>
      </c>
      <c r="E23" s="157">
        <f>E26+E29+E32+E33+E37+E45+E46+E86+E54</f>
        <v>300000</v>
      </c>
      <c r="F23" s="157">
        <f>F24+F59+F79+F84+F87</f>
        <v>0</v>
      </c>
      <c r="G23" s="157">
        <f>G24+G59+G79+G84+G87</f>
        <v>299992</v>
      </c>
      <c r="H23" s="157">
        <f>H24+H59+H79+H84+H87</f>
        <v>299992</v>
      </c>
      <c r="I23" s="157">
        <f>I24+I59+I79+I84+I87</f>
        <v>0</v>
      </c>
      <c r="J23" s="157">
        <f>F23+G23-H23</f>
        <v>0</v>
      </c>
    </row>
    <row r="24" spans="1:12" s="2" customFormat="1" ht="23.25" thickTop="1" thickBot="1" x14ac:dyDescent="0.25">
      <c r="A24" s="177" t="s">
        <v>2262</v>
      </c>
      <c r="B24" s="296">
        <v>2000</v>
      </c>
      <c r="C24" s="297" t="s">
        <v>1058</v>
      </c>
      <c r="D24" s="157">
        <f t="shared" ref="D24:I24" si="0">D25+D30+D47+D50+D54+D58</f>
        <v>300000</v>
      </c>
      <c r="E24" s="157">
        <v>0</v>
      </c>
      <c r="F24" s="157">
        <f t="shared" si="0"/>
        <v>0</v>
      </c>
      <c r="G24" s="157">
        <f t="shared" si="0"/>
        <v>299992</v>
      </c>
      <c r="H24" s="157">
        <f t="shared" si="0"/>
        <v>299992</v>
      </c>
      <c r="I24" s="157">
        <f t="shared" si="0"/>
        <v>0</v>
      </c>
      <c r="J24" s="157">
        <f t="shared" ref="J24:J87" si="1">F24+G24-H24</f>
        <v>0</v>
      </c>
    </row>
    <row r="25" spans="1:12" s="2" customFormat="1" ht="12.75" thickTop="1" thickBot="1" x14ac:dyDescent="0.25">
      <c r="A25" s="178" t="s">
        <v>2263</v>
      </c>
      <c r="B25" s="296">
        <v>2100</v>
      </c>
      <c r="C25" s="297" t="s">
        <v>1059</v>
      </c>
      <c r="D25" s="157">
        <f>D26+D29</f>
        <v>0</v>
      </c>
      <c r="E25" s="157">
        <v>0</v>
      </c>
      <c r="F25" s="157">
        <f>F26+F29</f>
        <v>0</v>
      </c>
      <c r="G25" s="157">
        <f>G26+G29</f>
        <v>0</v>
      </c>
      <c r="H25" s="157">
        <f>H26+H29</f>
        <v>0</v>
      </c>
      <c r="I25" s="157">
        <f>I26+I29</f>
        <v>0</v>
      </c>
      <c r="J25" s="157">
        <f t="shared" si="1"/>
        <v>0</v>
      </c>
    </row>
    <row r="26" spans="1:12" s="2" customFormat="1" ht="12.75" thickTop="1" thickBot="1" x14ac:dyDescent="0.25">
      <c r="A26" s="179" t="s">
        <v>2264</v>
      </c>
      <c r="B26" s="298">
        <v>2110</v>
      </c>
      <c r="C26" s="299" t="s">
        <v>1060</v>
      </c>
      <c r="D26" s="318">
        <f t="shared" ref="D26:I26" si="2">SUM(D27:D28)</f>
        <v>0</v>
      </c>
      <c r="E26" s="319">
        <v>0</v>
      </c>
      <c r="F26" s="318">
        <f t="shared" si="2"/>
        <v>0</v>
      </c>
      <c r="G26" s="318">
        <f t="shared" si="2"/>
        <v>0</v>
      </c>
      <c r="H26" s="318">
        <f t="shared" si="2"/>
        <v>0</v>
      </c>
      <c r="I26" s="318">
        <f t="shared" si="2"/>
        <v>0</v>
      </c>
      <c r="J26" s="183">
        <f t="shared" si="1"/>
        <v>0</v>
      </c>
    </row>
    <row r="27" spans="1:12" s="2" customFormat="1" ht="12.75" thickTop="1" thickBot="1" x14ac:dyDescent="0.25">
      <c r="A27" s="300" t="s">
        <v>1257</v>
      </c>
      <c r="B27" s="301">
        <v>2111</v>
      </c>
      <c r="C27" s="302" t="s">
        <v>1061</v>
      </c>
      <c r="D27" s="320">
        <v>0</v>
      </c>
      <c r="E27" s="321">
        <v>0</v>
      </c>
      <c r="F27" s="320">
        <v>0</v>
      </c>
      <c r="G27" s="320">
        <v>0</v>
      </c>
      <c r="H27" s="320">
        <v>0</v>
      </c>
      <c r="I27" s="320">
        <v>0</v>
      </c>
      <c r="J27" s="317">
        <f t="shared" si="1"/>
        <v>0</v>
      </c>
    </row>
    <row r="28" spans="1:12" s="2" customFormat="1" ht="12.75" thickTop="1" thickBot="1" x14ac:dyDescent="0.25">
      <c r="A28" s="300" t="s">
        <v>2265</v>
      </c>
      <c r="B28" s="301">
        <v>2112</v>
      </c>
      <c r="C28" s="302" t="s">
        <v>1062</v>
      </c>
      <c r="D28" s="320">
        <v>0</v>
      </c>
      <c r="E28" s="321">
        <v>0</v>
      </c>
      <c r="F28" s="320">
        <v>0</v>
      </c>
      <c r="G28" s="320">
        <v>0</v>
      </c>
      <c r="H28" s="320">
        <v>0</v>
      </c>
      <c r="I28" s="320">
        <v>0</v>
      </c>
      <c r="J28" s="317">
        <f t="shared" si="1"/>
        <v>0</v>
      </c>
    </row>
    <row r="29" spans="1:12" s="2" customFormat="1" ht="12.75" thickTop="1" thickBot="1" x14ac:dyDescent="0.25">
      <c r="A29" s="180" t="s">
        <v>2266</v>
      </c>
      <c r="B29" s="298">
        <v>2120</v>
      </c>
      <c r="C29" s="299" t="s">
        <v>1063</v>
      </c>
      <c r="D29" s="319">
        <v>0</v>
      </c>
      <c r="E29" s="319">
        <v>0</v>
      </c>
      <c r="F29" s="319">
        <v>0</v>
      </c>
      <c r="G29" s="319">
        <v>0</v>
      </c>
      <c r="H29" s="319">
        <v>0</v>
      </c>
      <c r="I29" s="319">
        <v>0</v>
      </c>
      <c r="J29" s="183">
        <f t="shared" si="1"/>
        <v>0</v>
      </c>
    </row>
    <row r="30" spans="1:12" s="2" customFormat="1" ht="11.25" customHeight="1" thickTop="1" thickBot="1" x14ac:dyDescent="0.25">
      <c r="A30" s="303" t="s">
        <v>2267</v>
      </c>
      <c r="B30" s="296">
        <v>2200</v>
      </c>
      <c r="C30" s="297" t="s">
        <v>1064</v>
      </c>
      <c r="D30" s="322">
        <f>SUM(D31:D37)+D44</f>
        <v>0</v>
      </c>
      <c r="E30" s="322">
        <v>0</v>
      </c>
      <c r="F30" s="322">
        <f>SUM(F31:F37)+F44</f>
        <v>0</v>
      </c>
      <c r="G30" s="322">
        <f>SUM(G31:G37)+G44</f>
        <v>0</v>
      </c>
      <c r="H30" s="322">
        <f>SUM(H31:H37)+H44</f>
        <v>0</v>
      </c>
      <c r="I30" s="322">
        <f>SUM(I31:I37)+I44</f>
        <v>0</v>
      </c>
      <c r="J30" s="157">
        <f t="shared" si="1"/>
        <v>0</v>
      </c>
    </row>
    <row r="31" spans="1:12" s="2" customFormat="1" ht="12" customHeight="1" thickTop="1" thickBot="1" x14ac:dyDescent="0.25">
      <c r="A31" s="304" t="s">
        <v>2268</v>
      </c>
      <c r="B31" s="298">
        <v>2210</v>
      </c>
      <c r="C31" s="299" t="s">
        <v>1065</v>
      </c>
      <c r="D31" s="319">
        <v>0</v>
      </c>
      <c r="E31" s="318">
        <v>0</v>
      </c>
      <c r="F31" s="319">
        <v>0</v>
      </c>
      <c r="G31" s="319">
        <v>0</v>
      </c>
      <c r="H31" s="319">
        <v>0</v>
      </c>
      <c r="I31" s="319">
        <v>0</v>
      </c>
      <c r="J31" s="183">
        <f t="shared" si="1"/>
        <v>0</v>
      </c>
    </row>
    <row r="32" spans="1:12" s="2" customFormat="1" ht="12.75" thickTop="1" thickBot="1" x14ac:dyDescent="0.25">
      <c r="A32" s="304" t="s">
        <v>2269</v>
      </c>
      <c r="B32" s="298">
        <v>2220</v>
      </c>
      <c r="C32" s="298">
        <v>100</v>
      </c>
      <c r="D32" s="319">
        <v>0</v>
      </c>
      <c r="E32" s="319">
        <v>0</v>
      </c>
      <c r="F32" s="319">
        <v>0</v>
      </c>
      <c r="G32" s="319">
        <v>0</v>
      </c>
      <c r="H32" s="319">
        <v>0</v>
      </c>
      <c r="I32" s="319">
        <v>0</v>
      </c>
      <c r="J32" s="183">
        <f t="shared" si="1"/>
        <v>0</v>
      </c>
    </row>
    <row r="33" spans="1:10" s="2" customFormat="1" ht="12.75" thickTop="1" thickBot="1" x14ac:dyDescent="0.25">
      <c r="A33" s="304" t="s">
        <v>2270</v>
      </c>
      <c r="B33" s="298">
        <v>2230</v>
      </c>
      <c r="C33" s="298">
        <v>110</v>
      </c>
      <c r="D33" s="319">
        <v>0</v>
      </c>
      <c r="E33" s="319">
        <v>0</v>
      </c>
      <c r="F33" s="319">
        <v>0</v>
      </c>
      <c r="G33" s="319">
        <v>0</v>
      </c>
      <c r="H33" s="319">
        <v>0</v>
      </c>
      <c r="I33" s="319">
        <v>0</v>
      </c>
      <c r="J33" s="183">
        <f t="shared" si="1"/>
        <v>0</v>
      </c>
    </row>
    <row r="34" spans="1:10" s="2" customFormat="1" ht="12.75" thickTop="1" thickBot="1" x14ac:dyDescent="0.25">
      <c r="A34" s="179" t="s">
        <v>2271</v>
      </c>
      <c r="B34" s="298">
        <v>2240</v>
      </c>
      <c r="C34" s="298">
        <v>120</v>
      </c>
      <c r="D34" s="319">
        <v>0</v>
      </c>
      <c r="E34" s="318">
        <v>0</v>
      </c>
      <c r="F34" s="319">
        <v>0</v>
      </c>
      <c r="G34" s="319">
        <v>0</v>
      </c>
      <c r="H34" s="319">
        <v>0</v>
      </c>
      <c r="I34" s="319">
        <v>0</v>
      </c>
      <c r="J34" s="183">
        <f t="shared" si="1"/>
        <v>0</v>
      </c>
    </row>
    <row r="35" spans="1:10" s="2" customFormat="1" ht="12.75" thickTop="1" thickBot="1" x14ac:dyDescent="0.25">
      <c r="A35" s="179" t="s">
        <v>1258</v>
      </c>
      <c r="B35" s="298">
        <v>2250</v>
      </c>
      <c r="C35" s="298">
        <v>130</v>
      </c>
      <c r="D35" s="319">
        <v>0</v>
      </c>
      <c r="E35" s="318">
        <v>0</v>
      </c>
      <c r="F35" s="319">
        <v>0</v>
      </c>
      <c r="G35" s="319">
        <v>0</v>
      </c>
      <c r="H35" s="319">
        <v>0</v>
      </c>
      <c r="I35" s="319">
        <v>0</v>
      </c>
      <c r="J35" s="183">
        <f t="shared" si="1"/>
        <v>0</v>
      </c>
    </row>
    <row r="36" spans="1:10" s="2" customFormat="1" ht="12.75" thickTop="1" thickBot="1" x14ac:dyDescent="0.25">
      <c r="A36" s="305" t="s">
        <v>2272</v>
      </c>
      <c r="B36" s="298">
        <v>2260</v>
      </c>
      <c r="C36" s="298">
        <v>140</v>
      </c>
      <c r="D36" s="319">
        <v>0</v>
      </c>
      <c r="E36" s="318">
        <v>0</v>
      </c>
      <c r="F36" s="319">
        <v>0</v>
      </c>
      <c r="G36" s="319">
        <v>0</v>
      </c>
      <c r="H36" s="319">
        <v>0</v>
      </c>
      <c r="I36" s="319">
        <v>0</v>
      </c>
      <c r="J36" s="183">
        <f t="shared" si="1"/>
        <v>0</v>
      </c>
    </row>
    <row r="37" spans="1:10" s="2" customFormat="1" ht="12.75" thickTop="1" thickBot="1" x14ac:dyDescent="0.25">
      <c r="A37" s="180" t="s">
        <v>1259</v>
      </c>
      <c r="B37" s="298">
        <v>2270</v>
      </c>
      <c r="C37" s="298">
        <v>150</v>
      </c>
      <c r="D37" s="318">
        <f>SUM(D38:D43)</f>
        <v>0</v>
      </c>
      <c r="E37" s="319">
        <v>0</v>
      </c>
      <c r="F37" s="318">
        <f>SUM(F38:F43)</f>
        <v>0</v>
      </c>
      <c r="G37" s="318">
        <f>SUM(G38:G43)</f>
        <v>0</v>
      </c>
      <c r="H37" s="318">
        <f>SUM(H38:H43)</f>
        <v>0</v>
      </c>
      <c r="I37" s="318">
        <f>SUM(I38:I43)</f>
        <v>0</v>
      </c>
      <c r="J37" s="183">
        <f>F37+G37-H37</f>
        <v>0</v>
      </c>
    </row>
    <row r="38" spans="1:10" s="2" customFormat="1" ht="12.75" thickTop="1" thickBot="1" x14ac:dyDescent="0.25">
      <c r="A38" s="300" t="s">
        <v>1260</v>
      </c>
      <c r="B38" s="301">
        <v>2271</v>
      </c>
      <c r="C38" s="301">
        <v>160</v>
      </c>
      <c r="D38" s="320">
        <v>0</v>
      </c>
      <c r="E38" s="321">
        <v>0</v>
      </c>
      <c r="F38" s="320">
        <v>0</v>
      </c>
      <c r="G38" s="320">
        <v>0</v>
      </c>
      <c r="H38" s="320">
        <v>0</v>
      </c>
      <c r="I38" s="320">
        <v>0</v>
      </c>
      <c r="J38" s="317">
        <f t="shared" si="1"/>
        <v>0</v>
      </c>
    </row>
    <row r="39" spans="1:10" s="2" customFormat="1" ht="12.75" thickTop="1" thickBot="1" x14ac:dyDescent="0.25">
      <c r="A39" s="300" t="s">
        <v>2273</v>
      </c>
      <c r="B39" s="301">
        <v>2272</v>
      </c>
      <c r="C39" s="301">
        <v>170</v>
      </c>
      <c r="D39" s="320">
        <v>0</v>
      </c>
      <c r="E39" s="321">
        <v>0</v>
      </c>
      <c r="F39" s="320">
        <v>0</v>
      </c>
      <c r="G39" s="320">
        <v>0</v>
      </c>
      <c r="H39" s="320">
        <v>0</v>
      </c>
      <c r="I39" s="320">
        <v>0</v>
      </c>
      <c r="J39" s="317">
        <f t="shared" si="1"/>
        <v>0</v>
      </c>
    </row>
    <row r="40" spans="1:10" s="2" customFormat="1" ht="12.75" thickTop="1" thickBot="1" x14ac:dyDescent="0.25">
      <c r="A40" s="300" t="s">
        <v>1261</v>
      </c>
      <c r="B40" s="301">
        <v>2273</v>
      </c>
      <c r="C40" s="301">
        <v>180</v>
      </c>
      <c r="D40" s="320">
        <v>0</v>
      </c>
      <c r="E40" s="321">
        <v>0</v>
      </c>
      <c r="F40" s="320">
        <v>0</v>
      </c>
      <c r="G40" s="320">
        <v>0</v>
      </c>
      <c r="H40" s="320">
        <v>0</v>
      </c>
      <c r="I40" s="320">
        <v>0</v>
      </c>
      <c r="J40" s="317">
        <f t="shared" si="1"/>
        <v>0</v>
      </c>
    </row>
    <row r="41" spans="1:10" s="2" customFormat="1" ht="12.75" thickTop="1" thickBot="1" x14ac:dyDescent="0.25">
      <c r="A41" s="300" t="s">
        <v>1262</v>
      </c>
      <c r="B41" s="301">
        <v>2274</v>
      </c>
      <c r="C41" s="301">
        <v>190</v>
      </c>
      <c r="D41" s="320">
        <v>0</v>
      </c>
      <c r="E41" s="321">
        <v>0</v>
      </c>
      <c r="F41" s="320">
        <v>0</v>
      </c>
      <c r="G41" s="320">
        <v>0</v>
      </c>
      <c r="H41" s="320">
        <v>0</v>
      </c>
      <c r="I41" s="320">
        <v>0</v>
      </c>
      <c r="J41" s="317">
        <f t="shared" si="1"/>
        <v>0</v>
      </c>
    </row>
    <row r="42" spans="1:10" s="2" customFormat="1" ht="12.75" thickTop="1" thickBot="1" x14ac:dyDescent="0.25">
      <c r="A42" s="300" t="s">
        <v>1263</v>
      </c>
      <c r="B42" s="301">
        <v>2275</v>
      </c>
      <c r="C42" s="301">
        <v>200</v>
      </c>
      <c r="D42" s="320">
        <v>0</v>
      </c>
      <c r="E42" s="321">
        <v>0</v>
      </c>
      <c r="F42" s="320">
        <v>0</v>
      </c>
      <c r="G42" s="320">
        <v>0</v>
      </c>
      <c r="H42" s="320">
        <v>0</v>
      </c>
      <c r="I42" s="320">
        <v>0</v>
      </c>
      <c r="J42" s="317">
        <f t="shared" si="1"/>
        <v>0</v>
      </c>
    </row>
    <row r="43" spans="1:10" s="2" customFormat="1" ht="12.75" thickTop="1" thickBot="1" x14ac:dyDescent="0.25">
      <c r="A43" s="300" t="s">
        <v>2510</v>
      </c>
      <c r="B43" s="301">
        <v>2276</v>
      </c>
      <c r="C43" s="301">
        <v>210</v>
      </c>
      <c r="D43" s="320">
        <v>0</v>
      </c>
      <c r="E43" s="321">
        <v>0</v>
      </c>
      <c r="F43" s="320">
        <v>0</v>
      </c>
      <c r="G43" s="320">
        <v>0</v>
      </c>
      <c r="H43" s="320">
        <v>0</v>
      </c>
      <c r="I43" s="320">
        <v>0</v>
      </c>
      <c r="J43" s="317">
        <f>F43+G43-H43</f>
        <v>0</v>
      </c>
    </row>
    <row r="44" spans="1:10" s="2" customFormat="1" ht="13.5" customHeight="1" thickTop="1" thickBot="1" x14ac:dyDescent="0.25">
      <c r="A44" s="305" t="s">
        <v>2274</v>
      </c>
      <c r="B44" s="298">
        <v>2280</v>
      </c>
      <c r="C44" s="298">
        <v>220</v>
      </c>
      <c r="D44" s="318">
        <f>SUM(D45:D46)</f>
        <v>0</v>
      </c>
      <c r="E44" s="318">
        <v>0</v>
      </c>
      <c r="F44" s="318">
        <f>SUM(F45:F46)</f>
        <v>0</v>
      </c>
      <c r="G44" s="318">
        <f>SUM(G45:G46)</f>
        <v>0</v>
      </c>
      <c r="H44" s="318">
        <f>SUM(H45:H46)</f>
        <v>0</v>
      </c>
      <c r="I44" s="318">
        <f>SUM(I45:I46)</f>
        <v>0</v>
      </c>
      <c r="J44" s="183">
        <f t="shared" si="1"/>
        <v>0</v>
      </c>
    </row>
    <row r="45" spans="1:10" s="2" customFormat="1" ht="12.75" customHeight="1" thickTop="1" thickBot="1" x14ac:dyDescent="0.25">
      <c r="A45" s="307" t="s">
        <v>2275</v>
      </c>
      <c r="B45" s="177">
        <v>2281</v>
      </c>
      <c r="C45" s="177">
        <v>230</v>
      </c>
      <c r="D45" s="320">
        <v>0</v>
      </c>
      <c r="E45" s="320">
        <v>0</v>
      </c>
      <c r="F45" s="320">
        <v>0</v>
      </c>
      <c r="G45" s="320">
        <v>0</v>
      </c>
      <c r="H45" s="320">
        <v>0</v>
      </c>
      <c r="I45" s="320">
        <v>0</v>
      </c>
      <c r="J45" s="317">
        <f t="shared" si="1"/>
        <v>0</v>
      </c>
    </row>
    <row r="46" spans="1:10" s="2" customFormat="1" ht="12.75" customHeight="1" thickTop="1" thickBot="1" x14ac:dyDescent="0.25">
      <c r="A46" s="308" t="s">
        <v>2276</v>
      </c>
      <c r="B46" s="177">
        <v>2282</v>
      </c>
      <c r="C46" s="177">
        <v>240</v>
      </c>
      <c r="D46" s="320">
        <v>0</v>
      </c>
      <c r="E46" s="320">
        <v>0</v>
      </c>
      <c r="F46" s="320">
        <v>0</v>
      </c>
      <c r="G46" s="320">
        <v>0</v>
      </c>
      <c r="H46" s="320">
        <v>0</v>
      </c>
      <c r="I46" s="320">
        <v>0</v>
      </c>
      <c r="J46" s="317">
        <f t="shared" si="1"/>
        <v>0</v>
      </c>
    </row>
    <row r="47" spans="1:10" s="2" customFormat="1" ht="12.75" thickTop="1" thickBot="1" x14ac:dyDescent="0.25">
      <c r="A47" s="178" t="s">
        <v>2277</v>
      </c>
      <c r="B47" s="181">
        <v>2400</v>
      </c>
      <c r="C47" s="181">
        <v>250</v>
      </c>
      <c r="D47" s="322">
        <f t="shared" ref="D47:I47" si="3">SUM(D48:D49)</f>
        <v>0</v>
      </c>
      <c r="E47" s="322">
        <f t="shared" si="3"/>
        <v>0</v>
      </c>
      <c r="F47" s="322">
        <f t="shared" si="3"/>
        <v>0</v>
      </c>
      <c r="G47" s="322">
        <f t="shared" si="3"/>
        <v>0</v>
      </c>
      <c r="H47" s="322">
        <f t="shared" si="3"/>
        <v>0</v>
      </c>
      <c r="I47" s="322">
        <f t="shared" si="3"/>
        <v>0</v>
      </c>
      <c r="J47" s="157">
        <f t="shared" si="1"/>
        <v>0</v>
      </c>
    </row>
    <row r="48" spans="1:10" s="2" customFormat="1" ht="12.75" thickTop="1" thickBot="1" x14ac:dyDescent="0.25">
      <c r="A48" s="309" t="s">
        <v>2278</v>
      </c>
      <c r="B48" s="182">
        <v>2410</v>
      </c>
      <c r="C48" s="182">
        <v>260</v>
      </c>
      <c r="D48" s="319">
        <v>0</v>
      </c>
      <c r="E48" s="318">
        <v>0</v>
      </c>
      <c r="F48" s="319">
        <v>0</v>
      </c>
      <c r="G48" s="319">
        <v>0</v>
      </c>
      <c r="H48" s="319">
        <v>0</v>
      </c>
      <c r="I48" s="319">
        <v>0</v>
      </c>
      <c r="J48" s="183">
        <f t="shared" si="1"/>
        <v>0</v>
      </c>
    </row>
    <row r="49" spans="1:10" s="2" customFormat="1" ht="12.75" thickTop="1" thickBot="1" x14ac:dyDescent="0.25">
      <c r="A49" s="309" t="s">
        <v>2279</v>
      </c>
      <c r="B49" s="182">
        <v>2420</v>
      </c>
      <c r="C49" s="182">
        <v>270</v>
      </c>
      <c r="D49" s="319">
        <v>0</v>
      </c>
      <c r="E49" s="318">
        <v>0</v>
      </c>
      <c r="F49" s="319">
        <v>0</v>
      </c>
      <c r="G49" s="319">
        <v>0</v>
      </c>
      <c r="H49" s="319">
        <v>0</v>
      </c>
      <c r="I49" s="319">
        <v>0</v>
      </c>
      <c r="J49" s="183">
        <f t="shared" si="1"/>
        <v>0</v>
      </c>
    </row>
    <row r="50" spans="1:10" s="2" customFormat="1" ht="12" customHeight="1" thickTop="1" thickBot="1" x14ac:dyDescent="0.25">
      <c r="A50" s="310" t="s">
        <v>2280</v>
      </c>
      <c r="B50" s="181">
        <v>2600</v>
      </c>
      <c r="C50" s="181">
        <v>280</v>
      </c>
      <c r="D50" s="322">
        <f t="shared" ref="D50:I50" si="4">SUM(D51:D53)</f>
        <v>0</v>
      </c>
      <c r="E50" s="322">
        <f t="shared" si="4"/>
        <v>0</v>
      </c>
      <c r="F50" s="322">
        <f t="shared" si="4"/>
        <v>0</v>
      </c>
      <c r="G50" s="322">
        <f t="shared" si="4"/>
        <v>0</v>
      </c>
      <c r="H50" s="322">
        <f t="shared" si="4"/>
        <v>0</v>
      </c>
      <c r="I50" s="322">
        <f t="shared" si="4"/>
        <v>0</v>
      </c>
      <c r="J50" s="157">
        <f t="shared" si="1"/>
        <v>0</v>
      </c>
    </row>
    <row r="51" spans="1:10" s="2" customFormat="1" ht="12.75" thickTop="1" thickBot="1" x14ac:dyDescent="0.25">
      <c r="A51" s="180" t="s">
        <v>1264</v>
      </c>
      <c r="B51" s="182">
        <v>2610</v>
      </c>
      <c r="C51" s="182">
        <v>290</v>
      </c>
      <c r="D51" s="323">
        <v>0</v>
      </c>
      <c r="E51" s="324">
        <v>0</v>
      </c>
      <c r="F51" s="323">
        <v>0</v>
      </c>
      <c r="G51" s="323">
        <v>0</v>
      </c>
      <c r="H51" s="323">
        <v>0</v>
      </c>
      <c r="I51" s="323">
        <v>0</v>
      </c>
      <c r="J51" s="183">
        <f t="shared" si="1"/>
        <v>0</v>
      </c>
    </row>
    <row r="52" spans="1:10" s="2" customFormat="1" ht="12.75" thickTop="1" thickBot="1" x14ac:dyDescent="0.25">
      <c r="A52" s="180" t="s">
        <v>1265</v>
      </c>
      <c r="B52" s="182">
        <v>2620</v>
      </c>
      <c r="C52" s="182">
        <v>300</v>
      </c>
      <c r="D52" s="323">
        <v>0</v>
      </c>
      <c r="E52" s="324">
        <v>0</v>
      </c>
      <c r="F52" s="323">
        <v>0</v>
      </c>
      <c r="G52" s="323">
        <v>0</v>
      </c>
      <c r="H52" s="323">
        <v>0</v>
      </c>
      <c r="I52" s="323">
        <v>0</v>
      </c>
      <c r="J52" s="183">
        <f t="shared" si="1"/>
        <v>0</v>
      </c>
    </row>
    <row r="53" spans="1:10" s="2" customFormat="1" ht="12.75" thickTop="1" thickBot="1" x14ac:dyDescent="0.25">
      <c r="A53" s="309" t="s">
        <v>2281</v>
      </c>
      <c r="B53" s="182">
        <v>2630</v>
      </c>
      <c r="C53" s="182">
        <v>310</v>
      </c>
      <c r="D53" s="323">
        <v>0</v>
      </c>
      <c r="E53" s="324">
        <v>0</v>
      </c>
      <c r="F53" s="323">
        <v>0</v>
      </c>
      <c r="G53" s="323">
        <v>0</v>
      </c>
      <c r="H53" s="323">
        <v>0</v>
      </c>
      <c r="I53" s="323">
        <v>0</v>
      </c>
      <c r="J53" s="183">
        <f t="shared" si="1"/>
        <v>0</v>
      </c>
    </row>
    <row r="54" spans="1:10" s="2" customFormat="1" ht="12.75" thickTop="1" thickBot="1" x14ac:dyDescent="0.25">
      <c r="A54" s="311" t="s">
        <v>2282</v>
      </c>
      <c r="B54" s="181">
        <v>2700</v>
      </c>
      <c r="C54" s="181">
        <v>320</v>
      </c>
      <c r="D54" s="325">
        <f t="shared" ref="D54:I54" si="5">SUM(D55:D57)</f>
        <v>300000</v>
      </c>
      <c r="E54" s="326">
        <v>300000</v>
      </c>
      <c r="F54" s="325">
        <f t="shared" si="5"/>
        <v>0</v>
      </c>
      <c r="G54" s="325">
        <f t="shared" si="5"/>
        <v>299992</v>
      </c>
      <c r="H54" s="325">
        <f t="shared" si="5"/>
        <v>299992</v>
      </c>
      <c r="I54" s="325">
        <f t="shared" si="5"/>
        <v>0</v>
      </c>
      <c r="J54" s="157">
        <f t="shared" si="1"/>
        <v>0</v>
      </c>
    </row>
    <row r="55" spans="1:10" s="2" customFormat="1" ht="12.75" customHeight="1" thickTop="1" thickBot="1" x14ac:dyDescent="0.25">
      <c r="A55" s="180" t="s">
        <v>2283</v>
      </c>
      <c r="B55" s="182">
        <v>2710</v>
      </c>
      <c r="C55" s="182">
        <v>330</v>
      </c>
      <c r="D55" s="323">
        <v>0</v>
      </c>
      <c r="E55" s="324">
        <v>0</v>
      </c>
      <c r="F55" s="323">
        <v>0</v>
      </c>
      <c r="G55" s="323">
        <v>0</v>
      </c>
      <c r="H55" s="323">
        <v>0</v>
      </c>
      <c r="I55" s="323">
        <v>0</v>
      </c>
      <c r="J55" s="183">
        <f t="shared" si="1"/>
        <v>0</v>
      </c>
    </row>
    <row r="56" spans="1:10" s="2" customFormat="1" ht="12.75" thickTop="1" thickBot="1" x14ac:dyDescent="0.25">
      <c r="A56" s="180" t="s">
        <v>2284</v>
      </c>
      <c r="B56" s="182">
        <v>2720</v>
      </c>
      <c r="C56" s="182">
        <v>340</v>
      </c>
      <c r="D56" s="323">
        <v>0</v>
      </c>
      <c r="E56" s="324">
        <v>0</v>
      </c>
      <c r="F56" s="323">
        <v>0</v>
      </c>
      <c r="G56" s="323">
        <v>0</v>
      </c>
      <c r="H56" s="323">
        <v>0</v>
      </c>
      <c r="I56" s="323">
        <v>0</v>
      </c>
      <c r="J56" s="183">
        <f t="shared" si="1"/>
        <v>0</v>
      </c>
    </row>
    <row r="57" spans="1:10" s="2" customFormat="1" ht="12.75" thickTop="1" thickBot="1" x14ac:dyDescent="0.25">
      <c r="A57" s="180" t="s">
        <v>2285</v>
      </c>
      <c r="B57" s="182">
        <v>2730</v>
      </c>
      <c r="C57" s="182">
        <v>350</v>
      </c>
      <c r="D57" s="323">
        <v>300000</v>
      </c>
      <c r="E57" s="324">
        <v>0</v>
      </c>
      <c r="F57" s="323">
        <v>0</v>
      </c>
      <c r="G57" s="323">
        <v>299992</v>
      </c>
      <c r="H57" s="323">
        <v>299992</v>
      </c>
      <c r="I57" s="323">
        <v>0</v>
      </c>
      <c r="J57" s="183">
        <f t="shared" si="1"/>
        <v>0</v>
      </c>
    </row>
    <row r="58" spans="1:10" s="2" customFormat="1" ht="12.75" thickTop="1" thickBot="1" x14ac:dyDescent="0.25">
      <c r="A58" s="311" t="s">
        <v>2286</v>
      </c>
      <c r="B58" s="181">
        <v>2800</v>
      </c>
      <c r="C58" s="181">
        <v>360</v>
      </c>
      <c r="D58" s="326">
        <v>0</v>
      </c>
      <c r="E58" s="325">
        <v>0</v>
      </c>
      <c r="F58" s="326">
        <v>0</v>
      </c>
      <c r="G58" s="326">
        <v>0</v>
      </c>
      <c r="H58" s="326">
        <v>0</v>
      </c>
      <c r="I58" s="326">
        <v>0</v>
      </c>
      <c r="J58" s="157">
        <f t="shared" si="1"/>
        <v>0</v>
      </c>
    </row>
    <row r="59" spans="1:10" s="2" customFormat="1" ht="12.75" thickTop="1" thickBot="1" x14ac:dyDescent="0.25">
      <c r="A59" s="181" t="s">
        <v>2287</v>
      </c>
      <c r="B59" s="181">
        <v>3000</v>
      </c>
      <c r="C59" s="181">
        <v>370</v>
      </c>
      <c r="D59" s="325">
        <f t="shared" ref="D59:I59" si="6">D60+D74</f>
        <v>0</v>
      </c>
      <c r="E59" s="325">
        <f t="shared" si="6"/>
        <v>0</v>
      </c>
      <c r="F59" s="325">
        <f t="shared" si="6"/>
        <v>0</v>
      </c>
      <c r="G59" s="325">
        <f t="shared" si="6"/>
        <v>0</v>
      </c>
      <c r="H59" s="325">
        <f t="shared" si="6"/>
        <v>0</v>
      </c>
      <c r="I59" s="325">
        <f t="shared" si="6"/>
        <v>0</v>
      </c>
      <c r="J59" s="157">
        <f t="shared" si="1"/>
        <v>0</v>
      </c>
    </row>
    <row r="60" spans="1:10" s="2" customFormat="1" ht="12.75" thickTop="1" thickBot="1" x14ac:dyDescent="0.25">
      <c r="A60" s="178" t="s">
        <v>1241</v>
      </c>
      <c r="B60" s="181">
        <v>3100</v>
      </c>
      <c r="C60" s="181">
        <v>380</v>
      </c>
      <c r="D60" s="325">
        <f t="shared" ref="D60:I60" si="7">D61+D62+D65+D68+D72+D73</f>
        <v>0</v>
      </c>
      <c r="E60" s="325">
        <f t="shared" si="7"/>
        <v>0</v>
      </c>
      <c r="F60" s="325">
        <f t="shared" si="7"/>
        <v>0</v>
      </c>
      <c r="G60" s="325">
        <f t="shared" si="7"/>
        <v>0</v>
      </c>
      <c r="H60" s="325">
        <f t="shared" si="7"/>
        <v>0</v>
      </c>
      <c r="I60" s="325">
        <f t="shared" si="7"/>
        <v>0</v>
      </c>
      <c r="J60" s="157">
        <f t="shared" si="1"/>
        <v>0</v>
      </c>
    </row>
    <row r="61" spans="1:10" s="2" customFormat="1" ht="12.75" thickTop="1" thickBot="1" x14ac:dyDescent="0.25">
      <c r="A61" s="180" t="s">
        <v>1266</v>
      </c>
      <c r="B61" s="182">
        <v>3110</v>
      </c>
      <c r="C61" s="182">
        <v>390</v>
      </c>
      <c r="D61" s="323">
        <v>0</v>
      </c>
      <c r="E61" s="324">
        <v>0</v>
      </c>
      <c r="F61" s="323">
        <v>0</v>
      </c>
      <c r="G61" s="323">
        <v>0</v>
      </c>
      <c r="H61" s="323">
        <v>0</v>
      </c>
      <c r="I61" s="323">
        <v>0</v>
      </c>
      <c r="J61" s="183">
        <f t="shared" si="1"/>
        <v>0</v>
      </c>
    </row>
    <row r="62" spans="1:10" s="2" customFormat="1" ht="12.75" thickTop="1" thickBot="1" x14ac:dyDescent="0.25">
      <c r="A62" s="309" t="s">
        <v>1267</v>
      </c>
      <c r="B62" s="182">
        <v>3120</v>
      </c>
      <c r="C62" s="182">
        <v>400</v>
      </c>
      <c r="D62" s="327">
        <f t="shared" ref="D62:I62" si="8">SUM(D63:D64)</f>
        <v>0</v>
      </c>
      <c r="E62" s="327">
        <f t="shared" si="8"/>
        <v>0</v>
      </c>
      <c r="F62" s="327">
        <f t="shared" si="8"/>
        <v>0</v>
      </c>
      <c r="G62" s="327">
        <f t="shared" si="8"/>
        <v>0</v>
      </c>
      <c r="H62" s="327">
        <f t="shared" si="8"/>
        <v>0</v>
      </c>
      <c r="I62" s="327">
        <f t="shared" si="8"/>
        <v>0</v>
      </c>
      <c r="J62" s="183">
        <f t="shared" si="1"/>
        <v>0</v>
      </c>
    </row>
    <row r="63" spans="1:10" s="2" customFormat="1" ht="12.75" thickTop="1" thickBot="1" x14ac:dyDescent="0.25">
      <c r="A63" s="312" t="s">
        <v>2288</v>
      </c>
      <c r="B63" s="177">
        <v>3121</v>
      </c>
      <c r="C63" s="177">
        <v>410</v>
      </c>
      <c r="D63" s="315">
        <v>0</v>
      </c>
      <c r="E63" s="328">
        <v>0</v>
      </c>
      <c r="F63" s="315">
        <v>0</v>
      </c>
      <c r="G63" s="315">
        <v>0</v>
      </c>
      <c r="H63" s="315">
        <v>0</v>
      </c>
      <c r="I63" s="315">
        <v>0</v>
      </c>
      <c r="J63" s="317">
        <f t="shared" si="1"/>
        <v>0</v>
      </c>
    </row>
    <row r="64" spans="1:10" s="2" customFormat="1" ht="12.75" thickTop="1" thickBot="1" x14ac:dyDescent="0.25">
      <c r="A64" s="312" t="s">
        <v>2289</v>
      </c>
      <c r="B64" s="177">
        <v>3122</v>
      </c>
      <c r="C64" s="177">
        <v>420</v>
      </c>
      <c r="D64" s="315">
        <v>0</v>
      </c>
      <c r="E64" s="328">
        <v>0</v>
      </c>
      <c r="F64" s="315">
        <v>0</v>
      </c>
      <c r="G64" s="315">
        <v>0</v>
      </c>
      <c r="H64" s="315">
        <v>0</v>
      </c>
      <c r="I64" s="315">
        <v>0</v>
      </c>
      <c r="J64" s="317">
        <f t="shared" si="1"/>
        <v>0</v>
      </c>
    </row>
    <row r="65" spans="1:10" s="2" customFormat="1" ht="12.75" thickTop="1" thickBot="1" x14ac:dyDescent="0.25">
      <c r="A65" s="179" t="s">
        <v>1268</v>
      </c>
      <c r="B65" s="182">
        <v>3130</v>
      </c>
      <c r="C65" s="182">
        <v>430</v>
      </c>
      <c r="D65" s="324">
        <f t="shared" ref="D65:I65" si="9">SUM(D66:D67)</f>
        <v>0</v>
      </c>
      <c r="E65" s="324">
        <f t="shared" si="9"/>
        <v>0</v>
      </c>
      <c r="F65" s="324">
        <f t="shared" si="9"/>
        <v>0</v>
      </c>
      <c r="G65" s="324">
        <f t="shared" si="9"/>
        <v>0</v>
      </c>
      <c r="H65" s="324">
        <f t="shared" si="9"/>
        <v>0</v>
      </c>
      <c r="I65" s="324">
        <f t="shared" si="9"/>
        <v>0</v>
      </c>
      <c r="J65" s="329">
        <f t="shared" si="1"/>
        <v>0</v>
      </c>
    </row>
    <row r="66" spans="1:10" s="2" customFormat="1" ht="12.75" thickTop="1" thickBot="1" x14ac:dyDescent="0.25">
      <c r="A66" s="312" t="s">
        <v>2290</v>
      </c>
      <c r="B66" s="177">
        <v>3131</v>
      </c>
      <c r="C66" s="177">
        <v>440</v>
      </c>
      <c r="D66" s="315">
        <v>0</v>
      </c>
      <c r="E66" s="328">
        <v>0</v>
      </c>
      <c r="F66" s="315">
        <v>0</v>
      </c>
      <c r="G66" s="315">
        <v>0</v>
      </c>
      <c r="H66" s="315">
        <v>0</v>
      </c>
      <c r="I66" s="315">
        <v>0</v>
      </c>
      <c r="J66" s="317">
        <f t="shared" si="1"/>
        <v>0</v>
      </c>
    </row>
    <row r="67" spans="1:10" s="2" customFormat="1" ht="12.75" thickTop="1" thickBot="1" x14ac:dyDescent="0.25">
      <c r="A67" s="312" t="s">
        <v>1242</v>
      </c>
      <c r="B67" s="177">
        <v>3132</v>
      </c>
      <c r="C67" s="177">
        <v>450</v>
      </c>
      <c r="D67" s="315">
        <v>0</v>
      </c>
      <c r="E67" s="328">
        <v>0</v>
      </c>
      <c r="F67" s="315">
        <v>0</v>
      </c>
      <c r="G67" s="315">
        <v>0</v>
      </c>
      <c r="H67" s="315">
        <v>0</v>
      </c>
      <c r="I67" s="315">
        <v>0</v>
      </c>
      <c r="J67" s="317">
        <f t="shared" si="1"/>
        <v>0</v>
      </c>
    </row>
    <row r="68" spans="1:10" s="2" customFormat="1" ht="12.75" thickTop="1" thickBot="1" x14ac:dyDescent="0.25">
      <c r="A68" s="179" t="s">
        <v>1243</v>
      </c>
      <c r="B68" s="182">
        <v>3140</v>
      </c>
      <c r="C68" s="182">
        <v>460</v>
      </c>
      <c r="D68" s="324">
        <f t="shared" ref="D68:I68" si="10">SUM(D69:D71)</f>
        <v>0</v>
      </c>
      <c r="E68" s="324">
        <f t="shared" si="10"/>
        <v>0</v>
      </c>
      <c r="F68" s="324">
        <f t="shared" si="10"/>
        <v>0</v>
      </c>
      <c r="G68" s="324">
        <f t="shared" si="10"/>
        <v>0</v>
      </c>
      <c r="H68" s="324">
        <f t="shared" si="10"/>
        <v>0</v>
      </c>
      <c r="I68" s="324">
        <f t="shared" si="10"/>
        <v>0</v>
      </c>
      <c r="J68" s="329">
        <f t="shared" si="1"/>
        <v>0</v>
      </c>
    </row>
    <row r="69" spans="1:10" s="2" customFormat="1" ht="13.5" thickTop="1" thickBot="1" x14ac:dyDescent="0.25">
      <c r="A69" s="313" t="s">
        <v>2291</v>
      </c>
      <c r="B69" s="177">
        <v>3141</v>
      </c>
      <c r="C69" s="177">
        <v>470</v>
      </c>
      <c r="D69" s="315">
        <v>0</v>
      </c>
      <c r="E69" s="328">
        <v>0</v>
      </c>
      <c r="F69" s="315">
        <v>0</v>
      </c>
      <c r="G69" s="315">
        <v>0</v>
      </c>
      <c r="H69" s="315">
        <v>0</v>
      </c>
      <c r="I69" s="315">
        <v>0</v>
      </c>
      <c r="J69" s="317">
        <f t="shared" si="1"/>
        <v>0</v>
      </c>
    </row>
    <row r="70" spans="1:10" s="2" customFormat="1" ht="13.5" thickTop="1" thickBot="1" x14ac:dyDescent="0.25">
      <c r="A70" s="313" t="s">
        <v>2292</v>
      </c>
      <c r="B70" s="177">
        <v>3142</v>
      </c>
      <c r="C70" s="177">
        <v>480</v>
      </c>
      <c r="D70" s="315">
        <v>0</v>
      </c>
      <c r="E70" s="328">
        <v>0</v>
      </c>
      <c r="F70" s="315">
        <v>0</v>
      </c>
      <c r="G70" s="315">
        <v>0</v>
      </c>
      <c r="H70" s="315">
        <v>0</v>
      </c>
      <c r="I70" s="315">
        <v>0</v>
      </c>
      <c r="J70" s="317">
        <f t="shared" si="1"/>
        <v>0</v>
      </c>
    </row>
    <row r="71" spans="1:10" s="2" customFormat="1" ht="13.5" thickTop="1" thickBot="1" x14ac:dyDescent="0.25">
      <c r="A71" s="313" t="s">
        <v>2293</v>
      </c>
      <c r="B71" s="177">
        <v>3143</v>
      </c>
      <c r="C71" s="177">
        <v>490</v>
      </c>
      <c r="D71" s="315">
        <v>0</v>
      </c>
      <c r="E71" s="328">
        <v>0</v>
      </c>
      <c r="F71" s="315">
        <v>0</v>
      </c>
      <c r="G71" s="315">
        <v>0</v>
      </c>
      <c r="H71" s="315">
        <v>0</v>
      </c>
      <c r="I71" s="315">
        <v>0</v>
      </c>
      <c r="J71" s="317">
        <f t="shared" si="1"/>
        <v>0</v>
      </c>
    </row>
    <row r="72" spans="1:10" s="2" customFormat="1" ht="12.75" thickTop="1" thickBot="1" x14ac:dyDescent="0.25">
      <c r="A72" s="179" t="s">
        <v>1269</v>
      </c>
      <c r="B72" s="182">
        <v>3150</v>
      </c>
      <c r="C72" s="182">
        <v>500</v>
      </c>
      <c r="D72" s="323">
        <v>0</v>
      </c>
      <c r="E72" s="324">
        <v>0</v>
      </c>
      <c r="F72" s="323">
        <v>0</v>
      </c>
      <c r="G72" s="323">
        <v>0</v>
      </c>
      <c r="H72" s="323">
        <v>0</v>
      </c>
      <c r="I72" s="323">
        <v>0</v>
      </c>
      <c r="J72" s="329">
        <f t="shared" si="1"/>
        <v>0</v>
      </c>
    </row>
    <row r="73" spans="1:10" s="2" customFormat="1" ht="12.75" thickTop="1" thickBot="1" x14ac:dyDescent="0.25">
      <c r="A73" s="179" t="s">
        <v>2294</v>
      </c>
      <c r="B73" s="182">
        <v>3160</v>
      </c>
      <c r="C73" s="182">
        <v>510</v>
      </c>
      <c r="D73" s="323">
        <v>0</v>
      </c>
      <c r="E73" s="324">
        <v>0</v>
      </c>
      <c r="F73" s="323">
        <v>0</v>
      </c>
      <c r="G73" s="323">
        <v>0</v>
      </c>
      <c r="H73" s="323">
        <v>0</v>
      </c>
      <c r="I73" s="323">
        <v>0</v>
      </c>
      <c r="J73" s="329">
        <f t="shared" si="1"/>
        <v>0</v>
      </c>
    </row>
    <row r="74" spans="1:10" s="2" customFormat="1" ht="12.75" thickTop="1" thickBot="1" x14ac:dyDescent="0.25">
      <c r="A74" s="178" t="s">
        <v>1270</v>
      </c>
      <c r="B74" s="181">
        <v>3200</v>
      </c>
      <c r="C74" s="181">
        <v>520</v>
      </c>
      <c r="D74" s="325">
        <f t="shared" ref="D74:I74" si="11">SUM(D75:D78)</f>
        <v>0</v>
      </c>
      <c r="E74" s="325">
        <f t="shared" si="11"/>
        <v>0</v>
      </c>
      <c r="F74" s="325">
        <f t="shared" si="11"/>
        <v>0</v>
      </c>
      <c r="G74" s="325">
        <f t="shared" si="11"/>
        <v>0</v>
      </c>
      <c r="H74" s="325">
        <f t="shared" si="11"/>
        <v>0</v>
      </c>
      <c r="I74" s="325">
        <f t="shared" si="11"/>
        <v>0</v>
      </c>
      <c r="J74" s="157">
        <f t="shared" si="1"/>
        <v>0</v>
      </c>
    </row>
    <row r="75" spans="1:10" s="2" customFormat="1" ht="12.75" thickTop="1" thickBot="1" x14ac:dyDescent="0.25">
      <c r="A75" s="180" t="s">
        <v>1165</v>
      </c>
      <c r="B75" s="182">
        <v>3210</v>
      </c>
      <c r="C75" s="182">
        <v>530</v>
      </c>
      <c r="D75" s="330">
        <v>0</v>
      </c>
      <c r="E75" s="331">
        <v>0</v>
      </c>
      <c r="F75" s="330">
        <v>0</v>
      </c>
      <c r="G75" s="330">
        <v>0</v>
      </c>
      <c r="H75" s="330">
        <v>0</v>
      </c>
      <c r="I75" s="330">
        <v>0</v>
      </c>
      <c r="J75" s="329">
        <f t="shared" si="1"/>
        <v>0</v>
      </c>
    </row>
    <row r="76" spans="1:10" s="2" customFormat="1" ht="12.75" thickTop="1" thickBot="1" x14ac:dyDescent="0.25">
      <c r="A76" s="180" t="s">
        <v>1271</v>
      </c>
      <c r="B76" s="182">
        <v>3220</v>
      </c>
      <c r="C76" s="182">
        <v>540</v>
      </c>
      <c r="D76" s="330">
        <v>0</v>
      </c>
      <c r="E76" s="331">
        <v>0</v>
      </c>
      <c r="F76" s="330">
        <v>0</v>
      </c>
      <c r="G76" s="330">
        <v>0</v>
      </c>
      <c r="H76" s="330">
        <v>0</v>
      </c>
      <c r="I76" s="330">
        <v>0</v>
      </c>
      <c r="J76" s="329">
        <f t="shared" si="1"/>
        <v>0</v>
      </c>
    </row>
    <row r="77" spans="1:10" s="2" customFormat="1" ht="12.75" thickTop="1" thickBot="1" x14ac:dyDescent="0.25">
      <c r="A77" s="179" t="s">
        <v>2295</v>
      </c>
      <c r="B77" s="182">
        <v>3230</v>
      </c>
      <c r="C77" s="182">
        <v>550</v>
      </c>
      <c r="D77" s="330">
        <v>0</v>
      </c>
      <c r="E77" s="331">
        <v>0</v>
      </c>
      <c r="F77" s="330">
        <v>0</v>
      </c>
      <c r="G77" s="330">
        <v>0</v>
      </c>
      <c r="H77" s="330">
        <v>0</v>
      </c>
      <c r="I77" s="330">
        <v>0</v>
      </c>
      <c r="J77" s="329">
        <f t="shared" si="1"/>
        <v>0</v>
      </c>
    </row>
    <row r="78" spans="1:10" s="2" customFormat="1" ht="12.75" thickTop="1" thickBot="1" x14ac:dyDescent="0.25">
      <c r="A78" s="180" t="s">
        <v>1272</v>
      </c>
      <c r="B78" s="182">
        <v>3240</v>
      </c>
      <c r="C78" s="182">
        <v>560</v>
      </c>
      <c r="D78" s="323">
        <v>0</v>
      </c>
      <c r="E78" s="324">
        <v>0</v>
      </c>
      <c r="F78" s="323">
        <v>0</v>
      </c>
      <c r="G78" s="323">
        <v>0</v>
      </c>
      <c r="H78" s="323">
        <v>0</v>
      </c>
      <c r="I78" s="323">
        <v>0</v>
      </c>
      <c r="J78" s="329">
        <f t="shared" si="1"/>
        <v>0</v>
      </c>
    </row>
    <row r="79" spans="1:10" s="2" customFormat="1" ht="12.75" thickTop="1" thickBot="1" x14ac:dyDescent="0.25">
      <c r="A79" s="181" t="s">
        <v>1230</v>
      </c>
      <c r="B79" s="181">
        <v>4100</v>
      </c>
      <c r="C79" s="181">
        <v>570</v>
      </c>
      <c r="D79" s="331">
        <f t="shared" ref="D79:I79" si="12">SUM(D80)</f>
        <v>0</v>
      </c>
      <c r="E79" s="331">
        <f t="shared" si="12"/>
        <v>0</v>
      </c>
      <c r="F79" s="331">
        <f t="shared" si="12"/>
        <v>0</v>
      </c>
      <c r="G79" s="331">
        <f t="shared" si="12"/>
        <v>0</v>
      </c>
      <c r="H79" s="331">
        <f t="shared" si="12"/>
        <v>0</v>
      </c>
      <c r="I79" s="331">
        <f t="shared" si="12"/>
        <v>0</v>
      </c>
      <c r="J79" s="157">
        <f t="shared" si="1"/>
        <v>0</v>
      </c>
    </row>
    <row r="80" spans="1:10" s="2" customFormat="1" ht="12.75" thickTop="1" thickBot="1" x14ac:dyDescent="0.25">
      <c r="A80" s="179" t="s">
        <v>1275</v>
      </c>
      <c r="B80" s="182">
        <v>4110</v>
      </c>
      <c r="C80" s="182">
        <v>580</v>
      </c>
      <c r="D80" s="324">
        <f t="shared" ref="D80:I80" si="13">SUM(D81:D83)</f>
        <v>0</v>
      </c>
      <c r="E80" s="324">
        <f t="shared" si="13"/>
        <v>0</v>
      </c>
      <c r="F80" s="324">
        <f t="shared" si="13"/>
        <v>0</v>
      </c>
      <c r="G80" s="324">
        <f t="shared" si="13"/>
        <v>0</v>
      </c>
      <c r="H80" s="324">
        <f t="shared" si="13"/>
        <v>0</v>
      </c>
      <c r="I80" s="324">
        <f t="shared" si="13"/>
        <v>0</v>
      </c>
      <c r="J80" s="329">
        <f t="shared" si="1"/>
        <v>0</v>
      </c>
    </row>
    <row r="81" spans="1:10" s="2" customFormat="1" ht="12.75" thickTop="1" thickBot="1" x14ac:dyDescent="0.25">
      <c r="A81" s="312" t="s">
        <v>1047</v>
      </c>
      <c r="B81" s="177">
        <v>4111</v>
      </c>
      <c r="C81" s="177">
        <v>590</v>
      </c>
      <c r="D81" s="323">
        <v>0</v>
      </c>
      <c r="E81" s="324">
        <v>0</v>
      </c>
      <c r="F81" s="323">
        <v>0</v>
      </c>
      <c r="G81" s="323">
        <v>0</v>
      </c>
      <c r="H81" s="323">
        <v>0</v>
      </c>
      <c r="I81" s="323">
        <v>0</v>
      </c>
      <c r="J81" s="317">
        <f t="shared" si="1"/>
        <v>0</v>
      </c>
    </row>
    <row r="82" spans="1:10" s="2" customFormat="1" ht="12.75" customHeight="1" thickTop="1" thickBot="1" x14ac:dyDescent="0.25">
      <c r="A82" s="312" t="s">
        <v>1048</v>
      </c>
      <c r="B82" s="177">
        <v>4112</v>
      </c>
      <c r="C82" s="177">
        <v>600</v>
      </c>
      <c r="D82" s="323">
        <v>0</v>
      </c>
      <c r="E82" s="324">
        <v>0</v>
      </c>
      <c r="F82" s="323">
        <v>0</v>
      </c>
      <c r="G82" s="323">
        <v>0</v>
      </c>
      <c r="H82" s="323">
        <v>0</v>
      </c>
      <c r="I82" s="323">
        <v>0</v>
      </c>
      <c r="J82" s="317">
        <f t="shared" si="1"/>
        <v>0</v>
      </c>
    </row>
    <row r="83" spans="1:10" s="2" customFormat="1" ht="14.25" thickTop="1" thickBot="1" x14ac:dyDescent="0.25">
      <c r="A83" s="314" t="s">
        <v>1231</v>
      </c>
      <c r="B83" s="177">
        <v>4113</v>
      </c>
      <c r="C83" s="177">
        <v>610</v>
      </c>
      <c r="D83" s="315">
        <v>0</v>
      </c>
      <c r="E83" s="328">
        <v>0</v>
      </c>
      <c r="F83" s="315">
        <v>0</v>
      </c>
      <c r="G83" s="315">
        <v>0</v>
      </c>
      <c r="H83" s="315">
        <v>0</v>
      </c>
      <c r="I83" s="315">
        <v>0</v>
      </c>
      <c r="J83" s="317">
        <f t="shared" si="1"/>
        <v>0</v>
      </c>
    </row>
    <row r="84" spans="1:10" s="2" customFormat="1" ht="12.75" thickTop="1" thickBot="1" x14ac:dyDescent="0.25">
      <c r="A84" s="181" t="s">
        <v>1239</v>
      </c>
      <c r="B84" s="181">
        <v>4200</v>
      </c>
      <c r="C84" s="181">
        <v>620</v>
      </c>
      <c r="D84" s="325">
        <f t="shared" ref="D84:I84" si="14">D85</f>
        <v>0</v>
      </c>
      <c r="E84" s="325">
        <f t="shared" si="14"/>
        <v>0</v>
      </c>
      <c r="F84" s="325">
        <f t="shared" si="14"/>
        <v>0</v>
      </c>
      <c r="G84" s="325">
        <f t="shared" si="14"/>
        <v>0</v>
      </c>
      <c r="H84" s="325">
        <f t="shared" si="14"/>
        <v>0</v>
      </c>
      <c r="I84" s="325">
        <f t="shared" si="14"/>
        <v>0</v>
      </c>
      <c r="J84" s="157">
        <f t="shared" si="1"/>
        <v>0</v>
      </c>
    </row>
    <row r="85" spans="1:10" s="2" customFormat="1" ht="12.75" thickTop="1" thickBot="1" x14ac:dyDescent="0.25">
      <c r="A85" s="179" t="s">
        <v>1049</v>
      </c>
      <c r="B85" s="182">
        <v>4210</v>
      </c>
      <c r="C85" s="182">
        <v>630</v>
      </c>
      <c r="D85" s="323">
        <v>0</v>
      </c>
      <c r="E85" s="324">
        <v>0</v>
      </c>
      <c r="F85" s="323">
        <v>0</v>
      </c>
      <c r="G85" s="323">
        <v>0</v>
      </c>
      <c r="H85" s="323">
        <v>0</v>
      </c>
      <c r="I85" s="323">
        <v>0</v>
      </c>
      <c r="J85" s="329">
        <f t="shared" si="1"/>
        <v>0</v>
      </c>
    </row>
    <row r="86" spans="1:10" s="2" customFormat="1" ht="12.75" thickTop="1" thickBot="1" x14ac:dyDescent="0.25">
      <c r="A86" s="312" t="s">
        <v>1050</v>
      </c>
      <c r="B86" s="177">
        <v>5000</v>
      </c>
      <c r="C86" s="177">
        <v>640</v>
      </c>
      <c r="D86" s="315" t="s">
        <v>1236</v>
      </c>
      <c r="E86" s="315">
        <v>0</v>
      </c>
      <c r="F86" s="316" t="s">
        <v>1236</v>
      </c>
      <c r="G86" s="316" t="s">
        <v>1236</v>
      </c>
      <c r="H86" s="316" t="s">
        <v>1236</v>
      </c>
      <c r="I86" s="316" t="s">
        <v>1236</v>
      </c>
      <c r="J86" s="317" t="s">
        <v>1236</v>
      </c>
    </row>
    <row r="87" spans="1:10" s="2" customFormat="1" ht="12.75" thickTop="1" thickBot="1" x14ac:dyDescent="0.25">
      <c r="A87" s="312" t="s">
        <v>1274</v>
      </c>
      <c r="B87" s="177">
        <v>9000</v>
      </c>
      <c r="C87" s="177">
        <v>650</v>
      </c>
      <c r="D87" s="315">
        <v>0</v>
      </c>
      <c r="E87" s="328">
        <v>0</v>
      </c>
      <c r="F87" s="315">
        <v>0</v>
      </c>
      <c r="G87" s="315">
        <v>0</v>
      </c>
      <c r="H87" s="315">
        <v>0</v>
      </c>
      <c r="I87" s="315">
        <v>0</v>
      </c>
      <c r="J87" s="317">
        <f t="shared" si="1"/>
        <v>0</v>
      </c>
    </row>
    <row r="88" spans="1:10" s="2" customFormat="1" ht="12" hidden="1" thickTop="1" x14ac:dyDescent="0.2">
      <c r="A88" s="189"/>
      <c r="B88" s="190"/>
      <c r="C88" s="190">
        <v>650</v>
      </c>
      <c r="D88" s="161"/>
      <c r="E88" s="191"/>
      <c r="F88" s="161"/>
      <c r="G88" s="161"/>
      <c r="H88" s="161"/>
      <c r="I88" s="161"/>
      <c r="J88" s="192"/>
    </row>
    <row r="89" spans="1:10" s="2" customFormat="1" ht="11.25" hidden="1" x14ac:dyDescent="0.2">
      <c r="A89" s="45"/>
      <c r="B89" s="96"/>
      <c r="C89" s="96"/>
      <c r="D89" s="104"/>
      <c r="E89" s="79"/>
      <c r="F89" s="104"/>
      <c r="G89" s="104"/>
      <c r="H89" s="104"/>
      <c r="I89" s="104"/>
      <c r="J89" s="129"/>
    </row>
    <row r="90" spans="1:10" s="2" customFormat="1" ht="11.25" hidden="1" x14ac:dyDescent="0.2">
      <c r="A90" s="45"/>
      <c r="B90" s="96"/>
      <c r="C90" s="96"/>
      <c r="D90" s="104"/>
      <c r="E90" s="79"/>
      <c r="F90" s="104"/>
      <c r="G90" s="104"/>
      <c r="H90" s="104"/>
      <c r="I90" s="104"/>
      <c r="J90" s="129"/>
    </row>
    <row r="91" spans="1:10" s="2" customFormat="1" ht="12.75" hidden="1" x14ac:dyDescent="0.2">
      <c r="A91" s="55"/>
      <c r="B91" s="96"/>
      <c r="C91" s="96"/>
      <c r="D91" s="104"/>
      <c r="E91" s="106"/>
      <c r="F91" s="104"/>
      <c r="G91" s="104"/>
      <c r="H91" s="104"/>
      <c r="I91" s="104"/>
      <c r="J91" s="129"/>
    </row>
    <row r="92" spans="1:10" s="2" customFormat="1" ht="11.25" hidden="1" x14ac:dyDescent="0.2">
      <c r="A92" s="52"/>
      <c r="B92" s="94"/>
      <c r="C92" s="94"/>
      <c r="D92" s="133"/>
      <c r="E92" s="132"/>
      <c r="F92" s="133"/>
      <c r="G92" s="133"/>
      <c r="H92" s="133"/>
      <c r="I92" s="133"/>
      <c r="J92" s="92"/>
    </row>
    <row r="93" spans="1:10" s="2" customFormat="1" ht="11.25" hidden="1" x14ac:dyDescent="0.2">
      <c r="A93" s="45"/>
      <c r="B93" s="96"/>
      <c r="C93" s="96"/>
      <c r="D93" s="104"/>
      <c r="E93" s="79"/>
      <c r="F93" s="104"/>
      <c r="G93" s="104"/>
      <c r="H93" s="104"/>
      <c r="I93" s="104"/>
      <c r="J93" s="129"/>
    </row>
    <row r="94" spans="1:10" s="2" customFormat="1" ht="11.25" hidden="1" x14ac:dyDescent="0.2">
      <c r="A94" s="45"/>
      <c r="B94" s="96"/>
      <c r="C94" s="96"/>
      <c r="D94" s="104"/>
      <c r="E94" s="79"/>
      <c r="F94" s="104"/>
      <c r="G94" s="104"/>
      <c r="H94" s="104"/>
      <c r="I94" s="104"/>
      <c r="J94" s="129"/>
    </row>
    <row r="95" spans="1:10" s="2" customFormat="1" ht="11.25" hidden="1" x14ac:dyDescent="0.2">
      <c r="A95" s="45"/>
      <c r="B95" s="96"/>
      <c r="C95" s="96"/>
      <c r="D95" s="104"/>
      <c r="E95" s="79"/>
      <c r="F95" s="104"/>
      <c r="G95" s="104"/>
      <c r="H95" s="104"/>
      <c r="I95" s="104"/>
      <c r="J95" s="129"/>
    </row>
    <row r="96" spans="1:10" s="2" customFormat="1" ht="12" hidden="1" x14ac:dyDescent="0.2">
      <c r="A96" s="50"/>
      <c r="B96" s="93"/>
      <c r="C96" s="93"/>
      <c r="D96" s="103"/>
      <c r="E96" s="91"/>
      <c r="F96" s="103"/>
      <c r="G96" s="103"/>
      <c r="H96" s="103"/>
      <c r="I96" s="103"/>
      <c r="J96" s="92"/>
    </row>
    <row r="97" spans="1:10" s="2" customFormat="1" ht="11.25" hidden="1" x14ac:dyDescent="0.2">
      <c r="A97" s="52"/>
      <c r="B97" s="94"/>
      <c r="C97" s="94"/>
      <c r="D97" s="130"/>
      <c r="E97" s="131"/>
      <c r="F97" s="130"/>
      <c r="G97" s="130"/>
      <c r="H97" s="130"/>
      <c r="I97" s="130"/>
      <c r="J97" s="134"/>
    </row>
    <row r="98" spans="1:10" s="2" customFormat="1" ht="11.25" hidden="1" x14ac:dyDescent="0.2">
      <c r="A98" s="52"/>
      <c r="B98" s="94"/>
      <c r="C98" s="94"/>
      <c r="D98" s="130"/>
      <c r="E98" s="131"/>
      <c r="F98" s="130"/>
      <c r="G98" s="130"/>
      <c r="H98" s="130"/>
      <c r="I98" s="130"/>
      <c r="J98" s="134"/>
    </row>
    <row r="99" spans="1:10" s="2" customFormat="1" ht="11.25" hidden="1" x14ac:dyDescent="0.2">
      <c r="A99" s="48"/>
      <c r="B99" s="108"/>
      <c r="C99" s="98"/>
      <c r="D99" s="102"/>
      <c r="E99" s="90"/>
      <c r="F99" s="105"/>
      <c r="G99" s="105"/>
      <c r="H99" s="105"/>
      <c r="I99" s="105"/>
      <c r="J99" s="97"/>
    </row>
    <row r="100" spans="1:10" ht="14.25" customHeight="1" thickTop="1" x14ac:dyDescent="0.25">
      <c r="A100" s="120" t="s">
        <v>2509</v>
      </c>
      <c r="D100" s="22"/>
      <c r="E100" s="22"/>
    </row>
    <row r="101" spans="1:10" s="1" customFormat="1" ht="12.75" customHeight="1" x14ac:dyDescent="0.25">
      <c r="A101" s="9" t="str">
        <f>ЗАПОЛНИТЬ!F30</f>
        <v>Начальник</v>
      </c>
      <c r="C101" s="9"/>
      <c r="D101" s="676"/>
      <c r="E101" s="676"/>
      <c r="F101" s="9"/>
      <c r="G101" s="670" t="str">
        <f>ЗАПОЛНИТЬ!F26</f>
        <v>Л.П.КОЛЄСНІК</v>
      </c>
      <c r="H101" s="670"/>
      <c r="I101" s="670"/>
    </row>
    <row r="102" spans="1:10" s="1" customFormat="1" ht="12.75" customHeight="1" x14ac:dyDescent="0.25">
      <c r="B102" s="9"/>
      <c r="C102" s="9"/>
      <c r="D102" s="671" t="s">
        <v>1273</v>
      </c>
      <c r="E102" s="671"/>
      <c r="F102" s="9"/>
      <c r="G102" s="669" t="s">
        <v>391</v>
      </c>
      <c r="H102" s="669"/>
    </row>
    <row r="103" spans="1:10" s="1" customFormat="1" ht="14.25" customHeight="1" x14ac:dyDescent="0.25">
      <c r="A103" s="9" t="str">
        <f>ЗАПОЛНИТЬ!F31</f>
        <v>Головний бухгалтер</v>
      </c>
      <c r="C103" s="9"/>
      <c r="D103" s="683"/>
      <c r="E103" s="683"/>
      <c r="F103" s="9"/>
      <c r="G103" s="670" t="str">
        <f>ЗАПОЛНИТЬ!F28</f>
        <v>Б.І.НОВІК</v>
      </c>
      <c r="H103" s="670"/>
      <c r="I103" s="670"/>
    </row>
    <row r="104" spans="1:10" s="1" customFormat="1" ht="12" customHeight="1" x14ac:dyDescent="0.25">
      <c r="A104" s="32" t="str">
        <f>ЗАПОЛНИТЬ!C19</f>
        <v>"10" січня 2018 року</v>
      </c>
      <c r="C104" s="9"/>
      <c r="D104" s="671" t="s">
        <v>1273</v>
      </c>
      <c r="E104" s="671"/>
      <c r="G104" s="669" t="s">
        <v>391</v>
      </c>
      <c r="H104" s="669"/>
      <c r="I104" s="163"/>
    </row>
    <row r="105" spans="1:10" s="1" customFormat="1" x14ac:dyDescent="0.25">
      <c r="A105" s="162"/>
    </row>
    <row r="107" spans="1:10" x14ac:dyDescent="0.25">
      <c r="A107" s="207"/>
    </row>
  </sheetData>
  <sheetProtection formatColumns="0" formatRows="0"/>
  <mergeCells count="34">
    <mergeCell ref="B11:G11"/>
    <mergeCell ref="G101:I101"/>
    <mergeCell ref="D102:E102"/>
    <mergeCell ref="G1:J3"/>
    <mergeCell ref="F19:F21"/>
    <mergeCell ref="E19:E21"/>
    <mergeCell ref="E13:J13"/>
    <mergeCell ref="H19:H21"/>
    <mergeCell ref="A4:J4"/>
    <mergeCell ref="A15:C15"/>
    <mergeCell ref="J19:J21"/>
    <mergeCell ref="B9:G9"/>
    <mergeCell ref="B10:G10"/>
    <mergeCell ref="A5:F5"/>
    <mergeCell ref="A6:J6"/>
    <mergeCell ref="A14:C14"/>
    <mergeCell ref="E12:H12"/>
    <mergeCell ref="A12:C12"/>
    <mergeCell ref="A13:C13"/>
    <mergeCell ref="E15:J15"/>
    <mergeCell ref="E14:J14"/>
    <mergeCell ref="D104:E104"/>
    <mergeCell ref="G104:H104"/>
    <mergeCell ref="A18:L18"/>
    <mergeCell ref="C19:C21"/>
    <mergeCell ref="D19:D21"/>
    <mergeCell ref="A19:A21"/>
    <mergeCell ref="B19:B21"/>
    <mergeCell ref="I19:I21"/>
    <mergeCell ref="D103:E103"/>
    <mergeCell ref="G103:I103"/>
    <mergeCell ref="G19:G21"/>
    <mergeCell ref="G102:H102"/>
    <mergeCell ref="D101:E101"/>
  </mergeCells>
  <phoneticPr fontId="0" type="noConversion"/>
  <pageMargins left="0.19685039370078741" right="0.19685039370078741" top="0.59055118110236227" bottom="0.19685039370078741" header="0.39370078740157483" footer="0.19685039370078741"/>
  <pageSetup paperSize="9" scale="90" fitToHeight="2" orientation="landscape" r:id="rId1"/>
  <headerFooter differentOddEven="1">
    <evenHeader>&amp;C2&amp;RПродовження додатка 1</evenHeader>
  </headerFooter>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2">
    <pageSetUpPr fitToPage="1"/>
  </sheetPr>
  <dimension ref="A1:S107"/>
  <sheetViews>
    <sheetView zoomScaleNormal="100" workbookViewId="0">
      <selection activeCell="D23" sqref="D23"/>
    </sheetView>
  </sheetViews>
  <sheetFormatPr defaultRowHeight="15" x14ac:dyDescent="0.25"/>
  <cols>
    <col min="1" max="1" width="55" customWidth="1"/>
    <col min="2" max="2" width="5.140625" customWidth="1"/>
    <col min="3" max="3" width="4.5703125" customWidth="1"/>
    <col min="4" max="5" width="9.42578125" customWidth="1"/>
    <col min="6" max="6" width="5.85546875" customWidth="1"/>
    <col min="7" max="7" width="5.42578125" customWidth="1"/>
    <col min="8" max="8" width="8.5703125" customWidth="1"/>
    <col min="9" max="9" width="9.5703125" hidden="1" customWidth="1"/>
    <col min="10" max="10" width="10" customWidth="1"/>
    <col min="11" max="11" width="10.85546875" customWidth="1"/>
    <col min="12" max="12" width="6.140625" customWidth="1"/>
    <col min="13" max="13" width="10.140625" customWidth="1"/>
    <col min="14" max="14" width="6.7109375" customWidth="1"/>
    <col min="15" max="15" width="10.28515625" hidden="1" customWidth="1"/>
    <col min="16" max="16" width="8.140625" hidden="1" customWidth="1"/>
    <col min="17" max="17" width="9.42578125" customWidth="1"/>
    <col min="18" max="18" width="6" customWidth="1"/>
  </cols>
  <sheetData>
    <row r="1" spans="1:19" s="1" customFormat="1" ht="15" customHeight="1" x14ac:dyDescent="0.25">
      <c r="J1" s="682" t="s">
        <v>2756</v>
      </c>
      <c r="K1" s="695"/>
      <c r="L1" s="695"/>
      <c r="M1" s="695"/>
      <c r="N1" s="695"/>
      <c r="O1" s="695"/>
      <c r="P1" s="695"/>
      <c r="Q1" s="695"/>
      <c r="R1" s="695"/>
    </row>
    <row r="2" spans="1:19" s="1" customFormat="1" ht="16.5" customHeight="1" x14ac:dyDescent="0.25">
      <c r="J2" s="695"/>
      <c r="K2" s="695"/>
      <c r="L2" s="695"/>
      <c r="M2" s="695"/>
      <c r="N2" s="695"/>
      <c r="O2" s="695"/>
      <c r="P2" s="695"/>
      <c r="Q2" s="695"/>
      <c r="R2" s="695"/>
    </row>
    <row r="3" spans="1:19" s="1" customFormat="1" x14ac:dyDescent="0.25">
      <c r="A3" s="687" t="s">
        <v>3</v>
      </c>
      <c r="B3" s="687"/>
      <c r="C3" s="687"/>
      <c r="D3" s="687"/>
      <c r="E3" s="687"/>
      <c r="F3" s="687"/>
      <c r="G3" s="687"/>
      <c r="H3" s="687"/>
      <c r="I3" s="687"/>
      <c r="J3" s="687"/>
      <c r="K3" s="687"/>
      <c r="L3" s="687"/>
      <c r="M3" s="687"/>
      <c r="N3" s="687"/>
      <c r="O3" s="687"/>
      <c r="P3" s="687"/>
      <c r="Q3" s="687"/>
      <c r="R3" s="687"/>
    </row>
    <row r="4" spans="1:19" s="1" customFormat="1" x14ac:dyDescent="0.25">
      <c r="A4" s="689" t="str">
        <f>IF(ЗАПОЛНИТЬ!$F$7=1,CONCATENATE(шапки!A3),CONCATENATE(шапки!A3,шапки!C3))</f>
        <v xml:space="preserve">про надходження і використання коштів, отриманих як плата за послуги (форма№ 4-1д, </v>
      </c>
      <c r="B4" s="689"/>
      <c r="C4" s="689"/>
      <c r="D4" s="689"/>
      <c r="E4" s="689"/>
      <c r="F4" s="689"/>
      <c r="G4" s="689"/>
      <c r="H4" s="689"/>
      <c r="I4" s="689"/>
      <c r="J4" s="689"/>
      <c r="K4" s="42" t="str">
        <f>IF(ЗАПОЛНИТЬ!$F$7=1,шапки!C3,шапки!D3)</f>
        <v>№ 4-1м),</v>
      </c>
      <c r="L4" s="209"/>
      <c r="M4" s="209"/>
      <c r="N4" s="41" t="str">
        <f>IF(ЗАПОЛНИТЬ!$F$7=1,шапки!D3,"")</f>
        <v/>
      </c>
      <c r="O4" s="41"/>
      <c r="P4" s="41"/>
      <c r="Q4" s="41"/>
      <c r="R4" s="41"/>
      <c r="S4" s="41"/>
    </row>
    <row r="5" spans="1:19" s="1" customFormat="1" ht="15" hidden="1" customHeight="1" x14ac:dyDescent="0.25">
      <c r="A5" s="125"/>
      <c r="B5" s="125"/>
      <c r="C5" s="125"/>
      <c r="D5" s="125"/>
      <c r="E5" s="125"/>
      <c r="F5" s="126"/>
      <c r="G5" s="127"/>
      <c r="H5" s="127"/>
      <c r="J5" s="126"/>
      <c r="K5" s="13"/>
      <c r="L5" s="13"/>
      <c r="M5" s="13"/>
      <c r="N5" s="13"/>
      <c r="O5" s="13"/>
      <c r="P5" s="13"/>
      <c r="Q5" s="13"/>
      <c r="R5" s="13"/>
    </row>
    <row r="6" spans="1:19" s="1" customFormat="1" ht="14.25" customHeight="1" x14ac:dyDescent="0.25">
      <c r="A6" s="684" t="str">
        <f>CONCATENATE("за ",ЗАПОЛНИТЬ!$B$17," ",ЗАПОЛНИТЬ!$C$17)</f>
        <v>за  2017 р.</v>
      </c>
      <c r="B6" s="684"/>
      <c r="C6" s="684"/>
      <c r="D6" s="684"/>
      <c r="E6" s="684"/>
      <c r="F6" s="684"/>
      <c r="G6" s="684"/>
      <c r="H6" s="684"/>
      <c r="I6" s="684"/>
      <c r="J6" s="684"/>
      <c r="K6" s="684"/>
      <c r="L6" s="684"/>
      <c r="M6" s="684"/>
      <c r="N6" s="684"/>
      <c r="O6" s="684"/>
      <c r="P6" s="684"/>
      <c r="Q6" s="684"/>
      <c r="R6" s="684"/>
    </row>
    <row r="7" spans="1:19" s="2" customFormat="1" ht="2.25" hidden="1" customHeight="1" x14ac:dyDescent="0.2"/>
    <row r="8" spans="1:19" s="2" customFormat="1" ht="9" customHeight="1" x14ac:dyDescent="0.2">
      <c r="Q8" s="701" t="s">
        <v>4</v>
      </c>
      <c r="R8" s="701"/>
    </row>
    <row r="9" spans="1:19" s="2" customFormat="1" ht="15" customHeight="1" x14ac:dyDescent="0.2">
      <c r="A9" s="28" t="s">
        <v>5</v>
      </c>
      <c r="B9" s="685" t="str">
        <f>ЗАПОЛНИТЬ!B3</f>
        <v>Відділ освіти виконавчого комітету Апостолівської міської ради</v>
      </c>
      <c r="C9" s="685"/>
      <c r="D9" s="685"/>
      <c r="E9" s="685"/>
      <c r="F9" s="685"/>
      <c r="G9" s="685"/>
      <c r="H9" s="685"/>
      <c r="I9" s="685"/>
      <c r="J9" s="685"/>
      <c r="K9" s="685"/>
      <c r="L9" s="685"/>
      <c r="M9" s="709" t="str">
        <f>ЗАПОЛНИТЬ!A13</f>
        <v>за ЄДРПОУ</v>
      </c>
      <c r="N9" s="709"/>
      <c r="O9" s="290"/>
      <c r="Q9" s="707" t="str">
        <f>ЗАПОЛНИТЬ!B13</f>
        <v>40220031</v>
      </c>
      <c r="R9" s="707"/>
    </row>
    <row r="10" spans="1:19" s="2" customFormat="1" ht="11.25" customHeight="1" x14ac:dyDescent="0.2">
      <c r="A10" s="5" t="s">
        <v>1246</v>
      </c>
      <c r="B10" s="686" t="str">
        <f>ЗАПОЛНИТЬ!B5</f>
        <v>м.Апостолове</v>
      </c>
      <c r="C10" s="686"/>
      <c r="D10" s="686"/>
      <c r="E10" s="686"/>
      <c r="F10" s="686"/>
      <c r="G10" s="686"/>
      <c r="H10" s="686"/>
      <c r="I10" s="686"/>
      <c r="J10" s="686"/>
      <c r="K10" s="686"/>
      <c r="L10" s="686"/>
      <c r="M10" s="709" t="str">
        <f>ЗАПОЛНИТЬ!A14</f>
        <v>за КОАТУУ</v>
      </c>
      <c r="N10" s="709"/>
      <c r="O10" s="291"/>
      <c r="Q10" s="708">
        <f>ЗАПОЛНИТЬ!B14</f>
        <v>1220310100</v>
      </c>
      <c r="R10" s="708"/>
    </row>
    <row r="11" spans="1:19" s="2" customFormat="1" ht="11.25" customHeight="1" x14ac:dyDescent="0.2">
      <c r="A11" s="5" t="str">
        <f>Ф.2.ЗВЕД!A11</f>
        <v>Організаційно-правова форма господарювання</v>
      </c>
      <c r="B11" s="686" t="str">
        <f>ЗАПОЛНИТЬ!D15</f>
        <v>Орган місцевого самоврядування</v>
      </c>
      <c r="C11" s="686"/>
      <c r="D11" s="686"/>
      <c r="E11" s="686"/>
      <c r="F11" s="686"/>
      <c r="G11" s="686"/>
      <c r="H11" s="686"/>
      <c r="I11" s="686"/>
      <c r="J11" s="686"/>
      <c r="K11" s="686"/>
      <c r="L11" s="686"/>
      <c r="M11" s="710" t="str">
        <f>ЗАПОЛНИТЬ!A15</f>
        <v>за КОПФГ</v>
      </c>
      <c r="N11" s="710"/>
      <c r="O11" s="291"/>
      <c r="Q11" s="708">
        <f>ЗАПОЛНИТЬ!B15</f>
        <v>420</v>
      </c>
      <c r="R11" s="708"/>
    </row>
    <row r="12" spans="1:19" s="2" customFormat="1" ht="11.25" customHeight="1" x14ac:dyDescent="0.2">
      <c r="A12" s="679" t="s">
        <v>1248</v>
      </c>
      <c r="B12" s="679"/>
      <c r="C12" s="679"/>
      <c r="D12" s="679"/>
      <c r="E12" s="697" t="str">
        <f>ЗАПОЛНИТЬ!H9</f>
        <v>220</v>
      </c>
      <c r="F12" s="697"/>
      <c r="G12" s="692" t="str">
        <f>IF(E12&gt;0,VLOOKUP(E12,'ДовидникКВК(ГОС)'!A:B,2,FALSE),"")</f>
        <v>Міністерство освіти і науки України</v>
      </c>
      <c r="H12" s="692"/>
      <c r="I12" s="692"/>
      <c r="J12" s="692"/>
      <c r="K12" s="692"/>
      <c r="L12" s="692"/>
      <c r="M12" s="692"/>
      <c r="N12" s="692"/>
      <c r="O12" s="692"/>
      <c r="P12" s="121"/>
      <c r="Q12" s="121"/>
      <c r="R12" s="122"/>
    </row>
    <row r="13" spans="1:19" s="2" customFormat="1" ht="15.75" x14ac:dyDescent="0.25">
      <c r="A13" s="679" t="s">
        <v>1250</v>
      </c>
      <c r="B13" s="679"/>
      <c r="C13" s="679"/>
      <c r="D13" s="679"/>
      <c r="E13" s="698"/>
      <c r="F13" s="698"/>
      <c r="G13" s="696"/>
      <c r="H13" s="696"/>
      <c r="I13" s="696"/>
      <c r="J13" s="696"/>
      <c r="K13" s="696"/>
      <c r="L13" s="696"/>
      <c r="M13" s="696"/>
      <c r="N13" s="696"/>
      <c r="O13" s="696"/>
      <c r="P13" s="696"/>
      <c r="Q13" s="696"/>
      <c r="R13" s="696"/>
    </row>
    <row r="14" spans="1:19" s="2" customFormat="1" ht="15" customHeight="1" x14ac:dyDescent="0.2">
      <c r="A14" s="690" t="s">
        <v>1940</v>
      </c>
      <c r="B14" s="691"/>
      <c r="C14" s="691"/>
      <c r="D14" s="691"/>
      <c r="E14" s="699" t="str">
        <f>ЗАПОЛНИТЬ!H10</f>
        <v>001</v>
      </c>
      <c r="F14" s="699"/>
      <c r="G14" s="688" t="str">
        <f>ЗАПОЛНИТЬ!I10</f>
        <v>-</v>
      </c>
      <c r="H14" s="688"/>
      <c r="I14" s="688"/>
      <c r="J14" s="688"/>
      <c r="K14" s="688"/>
      <c r="L14" s="688"/>
      <c r="M14" s="688"/>
      <c r="N14" s="688"/>
      <c r="O14" s="688"/>
      <c r="P14" s="688"/>
      <c r="Q14" s="688"/>
      <c r="R14" s="688"/>
    </row>
    <row r="15" spans="1:19" s="2" customFormat="1" ht="44.25" customHeight="1" x14ac:dyDescent="0.25">
      <c r="A15" s="690" t="s">
        <v>2755</v>
      </c>
      <c r="B15" s="691"/>
      <c r="C15" s="691"/>
      <c r="D15" s="691"/>
      <c r="E15" s="700"/>
      <c r="F15" s="700"/>
      <c r="G15" s="704"/>
      <c r="H15" s="704"/>
      <c r="I15" s="704"/>
      <c r="J15" s="704"/>
      <c r="K15" s="704"/>
      <c r="L15" s="704"/>
      <c r="M15" s="704"/>
      <c r="N15" s="704"/>
      <c r="O15" s="704"/>
      <c r="P15" s="704"/>
      <c r="Q15" s="704"/>
      <c r="R15" s="704"/>
    </row>
    <row r="16" spans="1:19" s="2" customFormat="1" ht="11.25" x14ac:dyDescent="0.2">
      <c r="A16" s="119" t="s">
        <v>5597</v>
      </c>
    </row>
    <row r="17" spans="1:18" s="2" customFormat="1" ht="10.5" customHeight="1" thickBot="1" x14ac:dyDescent="0.25">
      <c r="A17" s="83" t="s">
        <v>2758</v>
      </c>
    </row>
    <row r="18" spans="1:18" ht="24" customHeight="1" thickTop="1" thickBot="1" x14ac:dyDescent="0.3">
      <c r="A18" s="673" t="s">
        <v>1251</v>
      </c>
      <c r="B18" s="673" t="s">
        <v>1252</v>
      </c>
      <c r="C18" s="673" t="s">
        <v>1253</v>
      </c>
      <c r="D18" s="673" t="s">
        <v>11</v>
      </c>
      <c r="E18" s="673" t="s">
        <v>12</v>
      </c>
      <c r="F18" s="673"/>
      <c r="G18" s="673" t="s">
        <v>1054</v>
      </c>
      <c r="H18" s="673" t="s">
        <v>1238</v>
      </c>
      <c r="I18" s="673" t="s">
        <v>19</v>
      </c>
      <c r="J18" s="673" t="s">
        <v>1159</v>
      </c>
      <c r="K18" s="673" t="s">
        <v>392</v>
      </c>
      <c r="L18" s="673"/>
      <c r="M18" s="673"/>
      <c r="N18" s="673"/>
      <c r="O18" s="673" t="s">
        <v>393</v>
      </c>
      <c r="P18" s="673"/>
      <c r="Q18" s="673" t="s">
        <v>9</v>
      </c>
      <c r="R18" s="673"/>
    </row>
    <row r="19" spans="1:18" ht="17.25" customHeight="1" thickTop="1" thickBot="1" x14ac:dyDescent="0.3">
      <c r="A19" s="673"/>
      <c r="B19" s="673"/>
      <c r="C19" s="673"/>
      <c r="D19" s="673"/>
      <c r="E19" s="673" t="s">
        <v>1254</v>
      </c>
      <c r="F19" s="705" t="s">
        <v>2516</v>
      </c>
      <c r="G19" s="673"/>
      <c r="H19" s="673"/>
      <c r="I19" s="673"/>
      <c r="J19" s="673"/>
      <c r="K19" s="673" t="s">
        <v>1254</v>
      </c>
      <c r="L19" s="673" t="s">
        <v>1154</v>
      </c>
      <c r="M19" s="673"/>
      <c r="N19" s="673"/>
      <c r="O19" s="673" t="s">
        <v>1254</v>
      </c>
      <c r="P19" s="706" t="s">
        <v>1053</v>
      </c>
      <c r="Q19" s="673"/>
      <c r="R19" s="673"/>
    </row>
    <row r="20" spans="1:18" ht="31.5" customHeight="1" thickTop="1" thickBot="1" x14ac:dyDescent="0.3">
      <c r="A20" s="673"/>
      <c r="B20" s="673"/>
      <c r="C20" s="673"/>
      <c r="D20" s="673"/>
      <c r="E20" s="673"/>
      <c r="F20" s="705"/>
      <c r="G20" s="673"/>
      <c r="H20" s="673"/>
      <c r="I20" s="673"/>
      <c r="J20" s="673"/>
      <c r="K20" s="673"/>
      <c r="L20" s="705" t="s">
        <v>2517</v>
      </c>
      <c r="M20" s="705" t="s">
        <v>2518</v>
      </c>
      <c r="N20" s="705"/>
      <c r="O20" s="673"/>
      <c r="P20" s="706"/>
      <c r="Q20" s="706" t="s">
        <v>1254</v>
      </c>
      <c r="R20" s="705" t="s">
        <v>2520</v>
      </c>
    </row>
    <row r="21" spans="1:18" ht="51.75" customHeight="1" thickTop="1" thickBot="1" x14ac:dyDescent="0.3">
      <c r="A21" s="673"/>
      <c r="B21" s="673"/>
      <c r="C21" s="673"/>
      <c r="D21" s="673"/>
      <c r="E21" s="673"/>
      <c r="F21" s="705"/>
      <c r="G21" s="673"/>
      <c r="H21" s="673"/>
      <c r="I21" s="673"/>
      <c r="J21" s="673"/>
      <c r="K21" s="673"/>
      <c r="L21" s="705"/>
      <c r="M21" s="176" t="s">
        <v>1254</v>
      </c>
      <c r="N21" s="332" t="s">
        <v>2519</v>
      </c>
      <c r="O21" s="673"/>
      <c r="P21" s="706"/>
      <c r="Q21" s="706"/>
      <c r="R21" s="705"/>
    </row>
    <row r="22" spans="1:18" s="11" customFormat="1" ht="12.75" thickTop="1" thickBot="1" x14ac:dyDescent="0.25">
      <c r="A22" s="295">
        <v>1</v>
      </c>
      <c r="B22" s="295">
        <v>2</v>
      </c>
      <c r="C22" s="295">
        <v>3</v>
      </c>
      <c r="D22" s="295">
        <v>4</v>
      </c>
      <c r="E22" s="295">
        <v>5</v>
      </c>
      <c r="F22" s="295">
        <v>6</v>
      </c>
      <c r="G22" s="295">
        <v>7</v>
      </c>
      <c r="H22" s="295">
        <v>8</v>
      </c>
      <c r="I22" s="295">
        <v>9</v>
      </c>
      <c r="J22" s="295">
        <v>9</v>
      </c>
      <c r="K22" s="295">
        <v>10</v>
      </c>
      <c r="L22" s="295">
        <v>11</v>
      </c>
      <c r="M22" s="295">
        <v>12</v>
      </c>
      <c r="N22" s="295">
        <v>13</v>
      </c>
      <c r="O22" s="295">
        <v>15</v>
      </c>
      <c r="P22" s="295">
        <v>16</v>
      </c>
      <c r="Q22" s="295">
        <v>14</v>
      </c>
      <c r="R22" s="295">
        <v>15</v>
      </c>
    </row>
    <row r="23" spans="1:18" s="11" customFormat="1" ht="12.75" thickTop="1" thickBot="1" x14ac:dyDescent="0.25">
      <c r="A23" s="295" t="s">
        <v>1056</v>
      </c>
      <c r="B23" s="184" t="s">
        <v>1255</v>
      </c>
      <c r="C23" s="333" t="s">
        <v>1057</v>
      </c>
      <c r="D23" s="157">
        <f>SUM(Ф.4.1.КФК1!D23)</f>
        <v>250961.51</v>
      </c>
      <c r="E23" s="157">
        <f>SUM(Ф.4.1.КФК1!E23)</f>
        <v>10823.01</v>
      </c>
      <c r="F23" s="157">
        <f>SUM(Ф.4.1.КФК1!F23)</f>
        <v>0</v>
      </c>
      <c r="G23" s="157">
        <f>SUM(Ф.4.1.КФК1!G23)</f>
        <v>0</v>
      </c>
      <c r="H23" s="157">
        <f>SUM(Ф.4.1.КФК1!H23)</f>
        <v>10583.55</v>
      </c>
      <c r="I23" s="157">
        <f>SUM(Ф.4.1.КФК1!I23)</f>
        <v>0</v>
      </c>
      <c r="J23" s="157">
        <f>SUM(Ф.4.1.КФК1!J23)</f>
        <v>122677.69</v>
      </c>
      <c r="K23" s="334" t="s">
        <v>1255</v>
      </c>
      <c r="L23" s="334" t="s">
        <v>1255</v>
      </c>
      <c r="M23" s="334" t="s">
        <v>1255</v>
      </c>
      <c r="N23" s="334" t="s">
        <v>1255</v>
      </c>
      <c r="O23" s="334" t="s">
        <v>1255</v>
      </c>
      <c r="P23" s="334" t="s">
        <v>1255</v>
      </c>
      <c r="Q23" s="157">
        <f>SUM(Ф.4.1.КФК1!Q23)</f>
        <v>19555.899999999994</v>
      </c>
      <c r="R23" s="157">
        <f>SUM(Ф.4.1.КФК1!R23)</f>
        <v>0</v>
      </c>
    </row>
    <row r="24" spans="1:18" s="11" customFormat="1" ht="13.5" customHeight="1" thickTop="1" thickBot="1" x14ac:dyDescent="0.25">
      <c r="A24" s="335" t="s">
        <v>1160</v>
      </c>
      <c r="B24" s="184" t="s">
        <v>1255</v>
      </c>
      <c r="C24" s="333" t="s">
        <v>1058</v>
      </c>
      <c r="D24" s="157">
        <f>SUM(Ф.4.1.КФК1!D24)</f>
        <v>156400</v>
      </c>
      <c r="E24" s="334" t="s">
        <v>1255</v>
      </c>
      <c r="F24" s="334" t="s">
        <v>1255</v>
      </c>
      <c r="G24" s="334" t="s">
        <v>1255</v>
      </c>
      <c r="H24" s="334" t="s">
        <v>1255</v>
      </c>
      <c r="I24" s="157">
        <f>SUM(Ф.4.1.КФК1!I24)</f>
        <v>0</v>
      </c>
      <c r="J24" s="157">
        <f>SUM(Ф.4.1.КФК1!J24)</f>
        <v>46265.97</v>
      </c>
      <c r="K24" s="334" t="s">
        <v>1255</v>
      </c>
      <c r="L24" s="334" t="s">
        <v>1255</v>
      </c>
      <c r="M24" s="334" t="s">
        <v>1255</v>
      </c>
      <c r="N24" s="334" t="s">
        <v>1255</v>
      </c>
      <c r="O24" s="334" t="s">
        <v>1255</v>
      </c>
      <c r="P24" s="334" t="s">
        <v>1255</v>
      </c>
      <c r="Q24" s="334" t="s">
        <v>1255</v>
      </c>
      <c r="R24" s="334" t="s">
        <v>1255</v>
      </c>
    </row>
    <row r="25" spans="1:18" s="11" customFormat="1" ht="12.75" thickTop="1" thickBot="1" x14ac:dyDescent="0.25">
      <c r="A25" s="336" t="s">
        <v>1161</v>
      </c>
      <c r="B25" s="184" t="s">
        <v>1255</v>
      </c>
      <c r="C25" s="333" t="s">
        <v>1059</v>
      </c>
      <c r="D25" s="157">
        <f>SUM(Ф.4.1.КФК1!D25)</f>
        <v>0</v>
      </c>
      <c r="E25" s="334" t="s">
        <v>1255</v>
      </c>
      <c r="F25" s="334" t="s">
        <v>1255</v>
      </c>
      <c r="G25" s="334" t="s">
        <v>1255</v>
      </c>
      <c r="H25" s="334" t="s">
        <v>1255</v>
      </c>
      <c r="I25" s="157">
        <f>SUM(Ф.4.1.КФК1!I25)</f>
        <v>0</v>
      </c>
      <c r="J25" s="157">
        <f>SUM(Ф.4.1.КФК1!J25)</f>
        <v>0</v>
      </c>
      <c r="K25" s="334" t="s">
        <v>1255</v>
      </c>
      <c r="L25" s="334" t="s">
        <v>1255</v>
      </c>
      <c r="M25" s="334" t="s">
        <v>1255</v>
      </c>
      <c r="N25" s="334" t="s">
        <v>1255</v>
      </c>
      <c r="O25" s="334" t="s">
        <v>1255</v>
      </c>
      <c r="P25" s="334" t="s">
        <v>1255</v>
      </c>
      <c r="Q25" s="334" t="s">
        <v>1255</v>
      </c>
      <c r="R25" s="334" t="s">
        <v>1255</v>
      </c>
    </row>
    <row r="26" spans="1:18" s="11" customFormat="1" ht="12.75" thickTop="1" thickBot="1" x14ac:dyDescent="0.25">
      <c r="A26" s="335" t="s">
        <v>1162</v>
      </c>
      <c r="B26" s="184" t="s">
        <v>1255</v>
      </c>
      <c r="C26" s="333" t="s">
        <v>1060</v>
      </c>
      <c r="D26" s="157">
        <f>SUM(Ф.4.1.КФК1!D26)</f>
        <v>27014</v>
      </c>
      <c r="E26" s="334" t="s">
        <v>1255</v>
      </c>
      <c r="F26" s="334" t="s">
        <v>1255</v>
      </c>
      <c r="G26" s="334" t="s">
        <v>1255</v>
      </c>
      <c r="H26" s="334" t="s">
        <v>1255</v>
      </c>
      <c r="I26" s="157">
        <f>SUM(Ф.4.1.КФК1!I26)</f>
        <v>0</v>
      </c>
      <c r="J26" s="157">
        <f>SUM(Ф.4.1.КФК1!J26)</f>
        <v>30223.77</v>
      </c>
      <c r="K26" s="334" t="s">
        <v>1255</v>
      </c>
      <c r="L26" s="334" t="s">
        <v>1255</v>
      </c>
      <c r="M26" s="334" t="s">
        <v>1255</v>
      </c>
      <c r="N26" s="334" t="s">
        <v>1255</v>
      </c>
      <c r="O26" s="334" t="s">
        <v>1255</v>
      </c>
      <c r="P26" s="334" t="s">
        <v>1255</v>
      </c>
      <c r="Q26" s="334" t="s">
        <v>1255</v>
      </c>
      <c r="R26" s="334" t="s">
        <v>1255</v>
      </c>
    </row>
    <row r="27" spans="1:18" s="11" customFormat="1" ht="12" customHeight="1" thickTop="1" thickBot="1" x14ac:dyDescent="0.25">
      <c r="A27" s="337" t="s">
        <v>1163</v>
      </c>
      <c r="B27" s="184" t="s">
        <v>1255</v>
      </c>
      <c r="C27" s="333" t="s">
        <v>1061</v>
      </c>
      <c r="D27" s="157">
        <f>SUM(Ф.4.1.КФК1!D27)</f>
        <v>46140.95</v>
      </c>
      <c r="E27" s="334" t="s">
        <v>1255</v>
      </c>
      <c r="F27" s="334" t="s">
        <v>1255</v>
      </c>
      <c r="G27" s="334" t="s">
        <v>1255</v>
      </c>
      <c r="H27" s="334" t="s">
        <v>1255</v>
      </c>
      <c r="I27" s="157">
        <f>SUM(Ф.4.1.КФК1!I27)</f>
        <v>0</v>
      </c>
      <c r="J27" s="157">
        <f>SUM(Ф.4.1.КФК1!J27)</f>
        <v>46187.95</v>
      </c>
      <c r="K27" s="334" t="s">
        <v>1255</v>
      </c>
      <c r="L27" s="334" t="s">
        <v>1255</v>
      </c>
      <c r="M27" s="334" t="s">
        <v>1255</v>
      </c>
      <c r="N27" s="334" t="s">
        <v>1255</v>
      </c>
      <c r="O27" s="334" t="s">
        <v>1255</v>
      </c>
      <c r="P27" s="334" t="s">
        <v>1255</v>
      </c>
      <c r="Q27" s="334" t="s">
        <v>1255</v>
      </c>
      <c r="R27" s="334" t="s">
        <v>1255</v>
      </c>
    </row>
    <row r="28" spans="1:18" s="11" customFormat="1" ht="12.75" thickTop="1" thickBot="1" x14ac:dyDescent="0.25">
      <c r="A28" s="335" t="s">
        <v>1055</v>
      </c>
      <c r="B28" s="184" t="s">
        <v>1255</v>
      </c>
      <c r="C28" s="333" t="s">
        <v>1062</v>
      </c>
      <c r="D28" s="157">
        <f>SUM(Ф.4.1.КФК1!D28)</f>
        <v>21406.560000000001</v>
      </c>
      <c r="E28" s="334" t="s">
        <v>1255</v>
      </c>
      <c r="F28" s="334" t="s">
        <v>1255</v>
      </c>
      <c r="G28" s="334" t="s">
        <v>1255</v>
      </c>
      <c r="H28" s="334" t="s">
        <v>1255</v>
      </c>
      <c r="I28" s="334" t="s">
        <v>1255</v>
      </c>
      <c r="J28" s="334" t="s">
        <v>1255</v>
      </c>
      <c r="K28" s="334" t="s">
        <v>1255</v>
      </c>
      <c r="L28" s="334" t="s">
        <v>1255</v>
      </c>
      <c r="M28" s="334" t="s">
        <v>1255</v>
      </c>
      <c r="N28" s="334" t="s">
        <v>1255</v>
      </c>
      <c r="O28" s="334" t="s">
        <v>1255</v>
      </c>
      <c r="P28" s="334" t="s">
        <v>1255</v>
      </c>
      <c r="Q28" s="334" t="s">
        <v>1255</v>
      </c>
      <c r="R28" s="334" t="s">
        <v>1255</v>
      </c>
    </row>
    <row r="29" spans="1:18" s="11" customFormat="1" ht="12.75" thickTop="1" thickBot="1" x14ac:dyDescent="0.25">
      <c r="A29" s="295" t="s">
        <v>1052</v>
      </c>
      <c r="B29" s="295" t="s">
        <v>1255</v>
      </c>
      <c r="C29" s="333" t="s">
        <v>1063</v>
      </c>
      <c r="D29" s="157">
        <f>SUM(Ф.4.1.КФК1!D29)</f>
        <v>250961.2</v>
      </c>
      <c r="E29" s="334" t="s">
        <v>1255</v>
      </c>
      <c r="F29" s="334" t="s">
        <v>1255</v>
      </c>
      <c r="G29" s="334" t="s">
        <v>1255</v>
      </c>
      <c r="H29" s="334" t="s">
        <v>1255</v>
      </c>
      <c r="I29" s="334" t="s">
        <v>1255</v>
      </c>
      <c r="J29" s="334" t="s">
        <v>1255</v>
      </c>
      <c r="K29" s="157">
        <f>SUM(Ф.4.1.КФК1!K29)</f>
        <v>124528.35</v>
      </c>
      <c r="L29" s="157">
        <f>SUM(Ф.4.1.КФК1!L29)</f>
        <v>0</v>
      </c>
      <c r="M29" s="157">
        <f>SUM(Ф.4.1.КФК1!M29)</f>
        <v>0</v>
      </c>
      <c r="N29" s="157">
        <f>SUM(Ф.4.1.КФК1!N29)</f>
        <v>0</v>
      </c>
      <c r="O29" s="157">
        <f>SUM(Ф.4.1.КФК1!O29)</f>
        <v>0</v>
      </c>
      <c r="P29" s="157">
        <f>SUM(Ф.4.1.КФК1!P29)</f>
        <v>0</v>
      </c>
      <c r="Q29" s="334" t="s">
        <v>1255</v>
      </c>
      <c r="R29" s="334" t="s">
        <v>1255</v>
      </c>
    </row>
    <row r="30" spans="1:18" s="11" customFormat="1" ht="12.75" thickTop="1" thickBot="1" x14ac:dyDescent="0.25">
      <c r="A30" s="294" t="s">
        <v>1155</v>
      </c>
      <c r="B30" s="184"/>
      <c r="C30" s="333"/>
      <c r="D30" s="157"/>
      <c r="E30" s="157"/>
      <c r="F30" s="334"/>
      <c r="G30" s="334"/>
      <c r="H30" s="334"/>
      <c r="I30" s="334"/>
      <c r="J30" s="334"/>
      <c r="K30" s="157"/>
      <c r="L30" s="157"/>
      <c r="M30" s="157"/>
      <c r="N30" s="157"/>
      <c r="O30" s="157"/>
      <c r="P30" s="157"/>
      <c r="Q30" s="334"/>
      <c r="R30" s="334"/>
    </row>
    <row r="31" spans="1:18" s="11" customFormat="1" ht="12.75" thickTop="1" thickBot="1" x14ac:dyDescent="0.25">
      <c r="A31" s="181" t="s">
        <v>2297</v>
      </c>
      <c r="B31" s="296">
        <v>2000</v>
      </c>
      <c r="C31" s="333" t="s">
        <v>1064</v>
      </c>
      <c r="D31" s="157">
        <f>SUM(Ф.4.1.КФК1!D31)</f>
        <v>241961.2</v>
      </c>
      <c r="E31" s="334" t="s">
        <v>1255</v>
      </c>
      <c r="F31" s="334" t="s">
        <v>1255</v>
      </c>
      <c r="G31" s="334" t="s">
        <v>1255</v>
      </c>
      <c r="H31" s="334" t="s">
        <v>1255</v>
      </c>
      <c r="I31" s="334" t="s">
        <v>1255</v>
      </c>
      <c r="J31" s="334" t="s">
        <v>1255</v>
      </c>
      <c r="K31" s="157">
        <f>SUM(Ф.4.1.КФК1!K31)</f>
        <v>115528.35</v>
      </c>
      <c r="L31" s="157">
        <f>SUM(Ф.4.1.КФК1!L31)</f>
        <v>0</v>
      </c>
      <c r="M31" s="157">
        <f>SUM(Ф.4.1.КФК1!M31)</f>
        <v>0</v>
      </c>
      <c r="N31" s="157">
        <f>SUM(Ф.4.1.КФК1!N31)</f>
        <v>0</v>
      </c>
      <c r="O31" s="157">
        <f>SUM(Ф.4.1.КФК1!O31)</f>
        <v>0</v>
      </c>
      <c r="P31" s="157">
        <f>SUM(Ф.4.1.КФК1!P31)</f>
        <v>0</v>
      </c>
      <c r="Q31" s="334" t="s">
        <v>1255</v>
      </c>
      <c r="R31" s="334" t="s">
        <v>1255</v>
      </c>
    </row>
    <row r="32" spans="1:18" s="11" customFormat="1" ht="12.75" thickTop="1" thickBot="1" x14ac:dyDescent="0.25">
      <c r="A32" s="178" t="s">
        <v>2263</v>
      </c>
      <c r="B32" s="296">
        <v>2100</v>
      </c>
      <c r="C32" s="333" t="s">
        <v>1065</v>
      </c>
      <c r="D32" s="157">
        <f>SUM(Ф.4.1.КФК1!D32)</f>
        <v>0</v>
      </c>
      <c r="E32" s="334" t="s">
        <v>1255</v>
      </c>
      <c r="F32" s="334" t="s">
        <v>1255</v>
      </c>
      <c r="G32" s="334" t="s">
        <v>1255</v>
      </c>
      <c r="H32" s="334" t="s">
        <v>1255</v>
      </c>
      <c r="I32" s="334" t="s">
        <v>1255</v>
      </c>
      <c r="J32" s="334" t="s">
        <v>1255</v>
      </c>
      <c r="K32" s="157">
        <f>SUM(Ф.4.1.КФК1!K32)</f>
        <v>0</v>
      </c>
      <c r="L32" s="157">
        <f>SUM(Ф.4.1.КФК1!L32)</f>
        <v>0</v>
      </c>
      <c r="M32" s="157">
        <f>SUM(Ф.4.1.КФК1!M32)</f>
        <v>0</v>
      </c>
      <c r="N32" s="157">
        <f>SUM(Ф.4.1.КФК1!N32)</f>
        <v>0</v>
      </c>
      <c r="O32" s="157">
        <f>SUM(Ф.4.1.КФК1!O32)</f>
        <v>0</v>
      </c>
      <c r="P32" s="157">
        <f>SUM(Ф.4.1.КФК1!P32)</f>
        <v>0</v>
      </c>
      <c r="Q32" s="334" t="s">
        <v>1255</v>
      </c>
      <c r="R32" s="334" t="s">
        <v>1255</v>
      </c>
    </row>
    <row r="33" spans="1:18" s="11" customFormat="1" ht="12.75" thickTop="1" thickBot="1" x14ac:dyDescent="0.25">
      <c r="A33" s="179" t="s">
        <v>2264</v>
      </c>
      <c r="B33" s="298">
        <v>2110</v>
      </c>
      <c r="C33" s="338">
        <v>100</v>
      </c>
      <c r="D33" s="157">
        <f>SUM(Ф.4.1.КФК1!D33)</f>
        <v>0</v>
      </c>
      <c r="E33" s="334" t="s">
        <v>1255</v>
      </c>
      <c r="F33" s="334" t="s">
        <v>1255</v>
      </c>
      <c r="G33" s="334" t="s">
        <v>1255</v>
      </c>
      <c r="H33" s="334" t="s">
        <v>1255</v>
      </c>
      <c r="I33" s="334" t="s">
        <v>1255</v>
      </c>
      <c r="J33" s="334" t="s">
        <v>1255</v>
      </c>
      <c r="K33" s="157">
        <f>SUM(Ф.4.1.КФК1!K33)</f>
        <v>0</v>
      </c>
      <c r="L33" s="157">
        <f>SUM(Ф.4.1.КФК1!L33)</f>
        <v>0</v>
      </c>
      <c r="M33" s="157">
        <f>SUM(Ф.4.1.КФК1!M33)</f>
        <v>0</v>
      </c>
      <c r="N33" s="157">
        <f>SUM(Ф.4.1.КФК1!N33)</f>
        <v>0</v>
      </c>
      <c r="O33" s="157">
        <f>SUM(Ф.4.1.КФК1!O33)</f>
        <v>0</v>
      </c>
      <c r="P33" s="157">
        <f>SUM(Ф.4.1.КФК1!P33)</f>
        <v>0</v>
      </c>
      <c r="Q33" s="334" t="s">
        <v>1255</v>
      </c>
      <c r="R33" s="334" t="s">
        <v>1255</v>
      </c>
    </row>
    <row r="34" spans="1:18" s="11" customFormat="1" ht="12.75" thickTop="1" thickBot="1" x14ac:dyDescent="0.25">
      <c r="A34" s="300" t="s">
        <v>1257</v>
      </c>
      <c r="B34" s="301">
        <v>2111</v>
      </c>
      <c r="C34" s="176">
        <v>110</v>
      </c>
      <c r="D34" s="157">
        <f>SUM(Ф.4.1.КФК1!D34)</f>
        <v>0</v>
      </c>
      <c r="E34" s="334" t="s">
        <v>1255</v>
      </c>
      <c r="F34" s="334" t="s">
        <v>1255</v>
      </c>
      <c r="G34" s="334" t="s">
        <v>1255</v>
      </c>
      <c r="H34" s="334" t="s">
        <v>1255</v>
      </c>
      <c r="I34" s="334" t="s">
        <v>1255</v>
      </c>
      <c r="J34" s="334" t="s">
        <v>1255</v>
      </c>
      <c r="K34" s="157">
        <f>SUM(Ф.4.1.КФК1!K34)</f>
        <v>0</v>
      </c>
      <c r="L34" s="157">
        <f>SUM(Ф.4.1.КФК1!L34)</f>
        <v>0</v>
      </c>
      <c r="M34" s="157">
        <f>SUM(Ф.4.1.КФК1!M34)</f>
        <v>0</v>
      </c>
      <c r="N34" s="157">
        <f>SUM(Ф.4.1.КФК1!N34)</f>
        <v>0</v>
      </c>
      <c r="O34" s="157">
        <f>SUM(Ф.4.1.КФК1!O34)</f>
        <v>0</v>
      </c>
      <c r="P34" s="157">
        <f>SUM(Ф.4.1.КФК1!P34)</f>
        <v>0</v>
      </c>
      <c r="Q34" s="334" t="s">
        <v>1255</v>
      </c>
      <c r="R34" s="334" t="s">
        <v>1255</v>
      </c>
    </row>
    <row r="35" spans="1:18" s="11" customFormat="1" ht="12.75" thickTop="1" thickBot="1" x14ac:dyDescent="0.25">
      <c r="A35" s="300" t="s">
        <v>2265</v>
      </c>
      <c r="B35" s="301">
        <v>2112</v>
      </c>
      <c r="C35" s="176">
        <v>120</v>
      </c>
      <c r="D35" s="157">
        <f>SUM(Ф.4.1.КФК1!D35)</f>
        <v>0</v>
      </c>
      <c r="E35" s="334" t="s">
        <v>1255</v>
      </c>
      <c r="F35" s="334" t="s">
        <v>1255</v>
      </c>
      <c r="G35" s="334" t="s">
        <v>1255</v>
      </c>
      <c r="H35" s="334" t="s">
        <v>1255</v>
      </c>
      <c r="I35" s="334" t="s">
        <v>1255</v>
      </c>
      <c r="J35" s="334" t="s">
        <v>1255</v>
      </c>
      <c r="K35" s="157">
        <f>SUM(Ф.4.1.КФК1!K35)</f>
        <v>0</v>
      </c>
      <c r="L35" s="157">
        <f>SUM(Ф.4.1.КФК1!L35)</f>
        <v>0</v>
      </c>
      <c r="M35" s="157">
        <f>SUM(Ф.4.1.КФК1!M35)</f>
        <v>0</v>
      </c>
      <c r="N35" s="157">
        <f>SUM(Ф.4.1.КФК1!N35)</f>
        <v>0</v>
      </c>
      <c r="O35" s="157">
        <f>SUM(Ф.4.1.КФК1!O35)</f>
        <v>0</v>
      </c>
      <c r="P35" s="157">
        <f>SUM(Ф.4.1.КФК1!P35)</f>
        <v>0</v>
      </c>
      <c r="Q35" s="334" t="s">
        <v>1255</v>
      </c>
      <c r="R35" s="334" t="s">
        <v>1255</v>
      </c>
    </row>
    <row r="36" spans="1:18" s="11" customFormat="1" ht="12.75" thickTop="1" thickBot="1" x14ac:dyDescent="0.25">
      <c r="A36" s="180" t="s">
        <v>2266</v>
      </c>
      <c r="B36" s="298">
        <v>2120</v>
      </c>
      <c r="C36" s="338">
        <v>130</v>
      </c>
      <c r="D36" s="157">
        <f>SUM(Ф.4.1.КФК1!D36)</f>
        <v>0</v>
      </c>
      <c r="E36" s="334" t="s">
        <v>1255</v>
      </c>
      <c r="F36" s="334" t="s">
        <v>1255</v>
      </c>
      <c r="G36" s="334" t="s">
        <v>1255</v>
      </c>
      <c r="H36" s="334" t="s">
        <v>1255</v>
      </c>
      <c r="I36" s="334" t="s">
        <v>1255</v>
      </c>
      <c r="J36" s="334" t="s">
        <v>1255</v>
      </c>
      <c r="K36" s="157">
        <f>SUM(Ф.4.1.КФК1!K36)</f>
        <v>0</v>
      </c>
      <c r="L36" s="157">
        <f>SUM(Ф.4.1.КФК1!L36)</f>
        <v>0</v>
      </c>
      <c r="M36" s="157">
        <f>SUM(Ф.4.1.КФК1!M36)</f>
        <v>0</v>
      </c>
      <c r="N36" s="157">
        <f>SUM(Ф.4.1.КФК1!N36)</f>
        <v>0</v>
      </c>
      <c r="O36" s="157">
        <f>SUM(Ф.4.1.КФК1!O36)</f>
        <v>0</v>
      </c>
      <c r="P36" s="157">
        <f>SUM(Ф.4.1.КФК1!P36)</f>
        <v>0</v>
      </c>
      <c r="Q36" s="334" t="s">
        <v>1255</v>
      </c>
      <c r="R36" s="334" t="s">
        <v>1255</v>
      </c>
    </row>
    <row r="37" spans="1:18" s="11" customFormat="1" ht="12.75" thickTop="1" thickBot="1" x14ac:dyDescent="0.25">
      <c r="A37" s="303" t="s">
        <v>2267</v>
      </c>
      <c r="B37" s="296">
        <v>2200</v>
      </c>
      <c r="C37" s="184">
        <v>140</v>
      </c>
      <c r="D37" s="157">
        <f>SUM(Ф.4.1.КФК1!D37)</f>
        <v>241961.2</v>
      </c>
      <c r="E37" s="334" t="s">
        <v>1255</v>
      </c>
      <c r="F37" s="334" t="s">
        <v>1255</v>
      </c>
      <c r="G37" s="334" t="s">
        <v>1255</v>
      </c>
      <c r="H37" s="334" t="s">
        <v>1255</v>
      </c>
      <c r="I37" s="334" t="s">
        <v>1255</v>
      </c>
      <c r="J37" s="334" t="s">
        <v>1255</v>
      </c>
      <c r="K37" s="157">
        <f>SUM(Ф.4.1.КФК1!K37)</f>
        <v>115528.35</v>
      </c>
      <c r="L37" s="157">
        <f>SUM(Ф.4.1.КФК1!L37)</f>
        <v>0</v>
      </c>
      <c r="M37" s="157">
        <f>SUM(Ф.4.1.КФК1!M37)</f>
        <v>0</v>
      </c>
      <c r="N37" s="157">
        <f>SUM(Ф.4.1.КФК1!N37)</f>
        <v>0</v>
      </c>
      <c r="O37" s="157">
        <f>SUM(Ф.4.1.КФК1!O37)</f>
        <v>0</v>
      </c>
      <c r="P37" s="157">
        <f>SUM(Ф.4.1.КФК1!P37)</f>
        <v>0</v>
      </c>
      <c r="Q37" s="334" t="s">
        <v>1255</v>
      </c>
      <c r="R37" s="334" t="s">
        <v>1255</v>
      </c>
    </row>
    <row r="38" spans="1:18" s="11" customFormat="1" ht="12.75" thickTop="1" thickBot="1" x14ac:dyDescent="0.25">
      <c r="A38" s="304" t="s">
        <v>2268</v>
      </c>
      <c r="B38" s="298">
        <v>2210</v>
      </c>
      <c r="C38" s="338">
        <v>150</v>
      </c>
      <c r="D38" s="157">
        <f>SUM(Ф.4.1.КФК1!D38)</f>
        <v>77082.03</v>
      </c>
      <c r="E38" s="334" t="s">
        <v>1255</v>
      </c>
      <c r="F38" s="334" t="s">
        <v>1255</v>
      </c>
      <c r="G38" s="334" t="s">
        <v>1255</v>
      </c>
      <c r="H38" s="334" t="s">
        <v>1255</v>
      </c>
      <c r="I38" s="334" t="s">
        <v>1255</v>
      </c>
      <c r="J38" s="334" t="s">
        <v>1255</v>
      </c>
      <c r="K38" s="157">
        <f>SUM(Ф.4.1.КФК1!K38)</f>
        <v>68053.850000000006</v>
      </c>
      <c r="L38" s="157">
        <f>SUM(Ф.4.1.КФК1!L38)</f>
        <v>0</v>
      </c>
      <c r="M38" s="157">
        <f>SUM(Ф.4.1.КФК1!M38)</f>
        <v>0</v>
      </c>
      <c r="N38" s="157">
        <f>SUM(Ф.4.1.КФК1!N38)</f>
        <v>0</v>
      </c>
      <c r="O38" s="157">
        <f>SUM(Ф.4.1.КФК1!O38)</f>
        <v>0</v>
      </c>
      <c r="P38" s="157">
        <f>SUM(Ф.4.1.КФК1!P38)</f>
        <v>0</v>
      </c>
      <c r="Q38" s="334" t="s">
        <v>1255</v>
      </c>
      <c r="R38" s="334" t="s">
        <v>1255</v>
      </c>
    </row>
    <row r="39" spans="1:18" s="11" customFormat="1" ht="12.75" thickTop="1" thickBot="1" x14ac:dyDescent="0.25">
      <c r="A39" s="304" t="s">
        <v>2269</v>
      </c>
      <c r="B39" s="298">
        <v>2220</v>
      </c>
      <c r="C39" s="338">
        <v>160</v>
      </c>
      <c r="D39" s="157">
        <f>SUM(Ф.4.1.КФК1!D39)</f>
        <v>0</v>
      </c>
      <c r="E39" s="334" t="s">
        <v>1255</v>
      </c>
      <c r="F39" s="334" t="s">
        <v>1255</v>
      </c>
      <c r="G39" s="334" t="s">
        <v>1255</v>
      </c>
      <c r="H39" s="334" t="s">
        <v>1255</v>
      </c>
      <c r="I39" s="334" t="s">
        <v>1255</v>
      </c>
      <c r="J39" s="334" t="s">
        <v>1255</v>
      </c>
      <c r="K39" s="157">
        <f>SUM(Ф.4.1.КФК1!K39)</f>
        <v>0</v>
      </c>
      <c r="L39" s="157">
        <f>SUM(Ф.4.1.КФК1!L39)</f>
        <v>0</v>
      </c>
      <c r="M39" s="157">
        <f>SUM(Ф.4.1.КФК1!M39)</f>
        <v>0</v>
      </c>
      <c r="N39" s="157">
        <f>SUM(Ф.4.1.КФК1!N39)</f>
        <v>0</v>
      </c>
      <c r="O39" s="157">
        <f>SUM(Ф.4.1.КФК1!O39)</f>
        <v>0</v>
      </c>
      <c r="P39" s="157">
        <f>SUM(Ф.4.1.КФК1!P39)</f>
        <v>0</v>
      </c>
      <c r="Q39" s="334" t="s">
        <v>1255</v>
      </c>
      <c r="R39" s="334" t="s">
        <v>1255</v>
      </c>
    </row>
    <row r="40" spans="1:18" s="11" customFormat="1" ht="12.75" thickTop="1" thickBot="1" x14ac:dyDescent="0.25">
      <c r="A40" s="304" t="s">
        <v>2270</v>
      </c>
      <c r="B40" s="298">
        <v>2230</v>
      </c>
      <c r="C40" s="338">
        <v>170</v>
      </c>
      <c r="D40" s="157">
        <f>SUM(Ф.4.1.КФК1!D40)</f>
        <v>161529.17000000001</v>
      </c>
      <c r="E40" s="334" t="s">
        <v>1255</v>
      </c>
      <c r="F40" s="334" t="s">
        <v>1255</v>
      </c>
      <c r="G40" s="334" t="s">
        <v>1255</v>
      </c>
      <c r="H40" s="334" t="s">
        <v>1255</v>
      </c>
      <c r="I40" s="334" t="s">
        <v>1255</v>
      </c>
      <c r="J40" s="334" t="s">
        <v>1255</v>
      </c>
      <c r="K40" s="157">
        <f>SUM(Ф.4.1.КФК1!K40)</f>
        <v>44124.5</v>
      </c>
      <c r="L40" s="157">
        <f>SUM(Ф.4.1.КФК1!L40)</f>
        <v>0</v>
      </c>
      <c r="M40" s="157">
        <f>SUM(Ф.4.1.КФК1!M40)</f>
        <v>0</v>
      </c>
      <c r="N40" s="157">
        <f>SUM(Ф.4.1.КФК1!N40)</f>
        <v>0</v>
      </c>
      <c r="O40" s="157">
        <f>SUM(Ф.4.1.КФК1!O40)</f>
        <v>0</v>
      </c>
      <c r="P40" s="157">
        <f>SUM(Ф.4.1.КФК1!P40)</f>
        <v>0</v>
      </c>
      <c r="Q40" s="334" t="s">
        <v>1255</v>
      </c>
      <c r="R40" s="334" t="s">
        <v>1255</v>
      </c>
    </row>
    <row r="41" spans="1:18" s="11" customFormat="1" ht="12.75" thickTop="1" thickBot="1" x14ac:dyDescent="0.25">
      <c r="A41" s="179" t="s">
        <v>2271</v>
      </c>
      <c r="B41" s="298">
        <v>2240</v>
      </c>
      <c r="C41" s="338">
        <v>180</v>
      </c>
      <c r="D41" s="157">
        <f>SUM(Ф.4.1.КФК1!D41)</f>
        <v>3350</v>
      </c>
      <c r="E41" s="334" t="s">
        <v>1255</v>
      </c>
      <c r="F41" s="334" t="s">
        <v>1255</v>
      </c>
      <c r="G41" s="334" t="s">
        <v>1255</v>
      </c>
      <c r="H41" s="334" t="s">
        <v>1255</v>
      </c>
      <c r="I41" s="334" t="s">
        <v>1255</v>
      </c>
      <c r="J41" s="334" t="s">
        <v>1255</v>
      </c>
      <c r="K41" s="157">
        <f>SUM(Ф.4.1.КФК1!K41)</f>
        <v>3350</v>
      </c>
      <c r="L41" s="157">
        <f>SUM(Ф.4.1.КФК1!L41)</f>
        <v>0</v>
      </c>
      <c r="M41" s="157">
        <f>SUM(Ф.4.1.КФК1!M41)</f>
        <v>0</v>
      </c>
      <c r="N41" s="157">
        <f>SUM(Ф.4.1.КФК1!N41)</f>
        <v>0</v>
      </c>
      <c r="O41" s="157">
        <f>SUM(Ф.4.1.КФК1!O41)</f>
        <v>0</v>
      </c>
      <c r="P41" s="157">
        <f>SUM(Ф.4.1.КФК1!P41)</f>
        <v>0</v>
      </c>
      <c r="Q41" s="334" t="s">
        <v>1255</v>
      </c>
      <c r="R41" s="334" t="s">
        <v>1255</v>
      </c>
    </row>
    <row r="42" spans="1:18" s="11" customFormat="1" ht="11.25" customHeight="1" thickTop="1" thickBot="1" x14ac:dyDescent="0.25">
      <c r="A42" s="179" t="s">
        <v>1258</v>
      </c>
      <c r="B42" s="298">
        <v>2250</v>
      </c>
      <c r="C42" s="338">
        <v>190</v>
      </c>
      <c r="D42" s="157">
        <f>SUM(Ф.4.1.КФК1!D42)</f>
        <v>0</v>
      </c>
      <c r="E42" s="334" t="s">
        <v>1255</v>
      </c>
      <c r="F42" s="334" t="s">
        <v>1255</v>
      </c>
      <c r="G42" s="334" t="s">
        <v>1255</v>
      </c>
      <c r="H42" s="334" t="s">
        <v>1255</v>
      </c>
      <c r="I42" s="334" t="s">
        <v>1255</v>
      </c>
      <c r="J42" s="334" t="s">
        <v>1255</v>
      </c>
      <c r="K42" s="157">
        <f>SUM(Ф.4.1.КФК1!K42)</f>
        <v>0</v>
      </c>
      <c r="L42" s="157">
        <f>SUM(Ф.4.1.КФК1!L42)</f>
        <v>0</v>
      </c>
      <c r="M42" s="157">
        <f>SUM(Ф.4.1.КФК1!M42)</f>
        <v>0</v>
      </c>
      <c r="N42" s="157">
        <f>SUM(Ф.4.1.КФК1!N42)</f>
        <v>0</v>
      </c>
      <c r="O42" s="157">
        <f>SUM(Ф.4.1.КФК1!O42)</f>
        <v>0</v>
      </c>
      <c r="P42" s="157">
        <f>SUM(Ф.4.1.КФК1!P42)</f>
        <v>0</v>
      </c>
      <c r="Q42" s="334" t="s">
        <v>1255</v>
      </c>
      <c r="R42" s="334" t="s">
        <v>1255</v>
      </c>
    </row>
    <row r="43" spans="1:18" s="11" customFormat="1" ht="11.25" customHeight="1" thickTop="1" thickBot="1" x14ac:dyDescent="0.25">
      <c r="A43" s="305" t="s">
        <v>2272</v>
      </c>
      <c r="B43" s="298">
        <v>2260</v>
      </c>
      <c r="C43" s="338">
        <v>200</v>
      </c>
      <c r="D43" s="157">
        <f>SUM(Ф.4.1.КФК1!D43)</f>
        <v>0</v>
      </c>
      <c r="E43" s="334" t="s">
        <v>1255</v>
      </c>
      <c r="F43" s="334" t="s">
        <v>1255</v>
      </c>
      <c r="G43" s="334" t="s">
        <v>1255</v>
      </c>
      <c r="H43" s="334" t="s">
        <v>1255</v>
      </c>
      <c r="I43" s="334" t="s">
        <v>1255</v>
      </c>
      <c r="J43" s="334" t="s">
        <v>1255</v>
      </c>
      <c r="K43" s="157">
        <f>SUM(Ф.4.1.КФК1!K43)</f>
        <v>0</v>
      </c>
      <c r="L43" s="157">
        <f>SUM(Ф.4.1.КФК1!L43)</f>
        <v>0</v>
      </c>
      <c r="M43" s="157">
        <f>SUM(Ф.4.1.КФК1!M43)</f>
        <v>0</v>
      </c>
      <c r="N43" s="157">
        <f>SUM(Ф.4.1.КФК1!N43)</f>
        <v>0</v>
      </c>
      <c r="O43" s="157">
        <f>SUM(Ф.4.1.КФК1!O43)</f>
        <v>0</v>
      </c>
      <c r="P43" s="157">
        <f>SUM(Ф.4.1.КФК1!P43)</f>
        <v>0</v>
      </c>
      <c r="Q43" s="334" t="s">
        <v>1255</v>
      </c>
      <c r="R43" s="334" t="s">
        <v>1255</v>
      </c>
    </row>
    <row r="44" spans="1:18" s="11" customFormat="1" ht="11.25" customHeight="1" thickTop="1" thickBot="1" x14ac:dyDescent="0.25">
      <c r="A44" s="180" t="s">
        <v>1259</v>
      </c>
      <c r="B44" s="298">
        <v>2270</v>
      </c>
      <c r="C44" s="338">
        <v>210</v>
      </c>
      <c r="D44" s="157">
        <f>SUM(Ф.4.1.КФК1!D44)</f>
        <v>0</v>
      </c>
      <c r="E44" s="334" t="s">
        <v>1255</v>
      </c>
      <c r="F44" s="334" t="s">
        <v>1255</v>
      </c>
      <c r="G44" s="334" t="s">
        <v>1255</v>
      </c>
      <c r="H44" s="334" t="s">
        <v>1255</v>
      </c>
      <c r="I44" s="334" t="s">
        <v>1255</v>
      </c>
      <c r="J44" s="334" t="s">
        <v>1255</v>
      </c>
      <c r="K44" s="157">
        <f>SUM(Ф.4.1.КФК1!K44)</f>
        <v>0</v>
      </c>
      <c r="L44" s="157">
        <f>SUM(Ф.4.1.КФК1!L44)</f>
        <v>0</v>
      </c>
      <c r="M44" s="157">
        <f>SUM(Ф.4.1.КФК1!M44)</f>
        <v>0</v>
      </c>
      <c r="N44" s="157">
        <f>SUM(Ф.4.1.КФК1!N44)</f>
        <v>0</v>
      </c>
      <c r="O44" s="157">
        <f>SUM(Ф.4.1.КФК1!O44)</f>
        <v>0</v>
      </c>
      <c r="P44" s="157">
        <f>SUM(Ф.4.1.КФК1!P44)</f>
        <v>0</v>
      </c>
      <c r="Q44" s="334" t="s">
        <v>1255</v>
      </c>
      <c r="R44" s="334" t="s">
        <v>1255</v>
      </c>
    </row>
    <row r="45" spans="1:18" s="11" customFormat="1" ht="11.25" customHeight="1" thickTop="1" thickBot="1" x14ac:dyDescent="0.25">
      <c r="A45" s="300" t="s">
        <v>1260</v>
      </c>
      <c r="B45" s="301">
        <v>2271</v>
      </c>
      <c r="C45" s="176">
        <v>220</v>
      </c>
      <c r="D45" s="157">
        <f>SUM(Ф.4.1.КФК1!D45)</f>
        <v>0</v>
      </c>
      <c r="E45" s="334" t="s">
        <v>1255</v>
      </c>
      <c r="F45" s="334" t="s">
        <v>1255</v>
      </c>
      <c r="G45" s="334" t="s">
        <v>1255</v>
      </c>
      <c r="H45" s="334" t="s">
        <v>1255</v>
      </c>
      <c r="I45" s="334" t="s">
        <v>1255</v>
      </c>
      <c r="J45" s="334" t="s">
        <v>1255</v>
      </c>
      <c r="K45" s="157">
        <f>SUM(Ф.4.1.КФК1!K45)</f>
        <v>0</v>
      </c>
      <c r="L45" s="157">
        <f>SUM(Ф.4.1.КФК1!L45)</f>
        <v>0</v>
      </c>
      <c r="M45" s="157">
        <f>SUM(Ф.4.1.КФК1!M45)</f>
        <v>0</v>
      </c>
      <c r="N45" s="157">
        <f>SUM(Ф.4.1.КФК1!N45)</f>
        <v>0</v>
      </c>
      <c r="O45" s="157">
        <f>SUM(Ф.4.1.КФК1!O45)</f>
        <v>0</v>
      </c>
      <c r="P45" s="157">
        <f>SUM(Ф.4.1.КФК1!P45)</f>
        <v>0</v>
      </c>
      <c r="Q45" s="334" t="s">
        <v>1255</v>
      </c>
      <c r="R45" s="334" t="s">
        <v>1255</v>
      </c>
    </row>
    <row r="46" spans="1:18" s="11" customFormat="1" ht="12.75" thickTop="1" thickBot="1" x14ac:dyDescent="0.25">
      <c r="A46" s="300" t="s">
        <v>2273</v>
      </c>
      <c r="B46" s="301">
        <v>2272</v>
      </c>
      <c r="C46" s="338">
        <v>230</v>
      </c>
      <c r="D46" s="157">
        <f>SUM(Ф.4.1.КФК1!D46)</f>
        <v>0</v>
      </c>
      <c r="E46" s="334" t="s">
        <v>1255</v>
      </c>
      <c r="F46" s="334" t="s">
        <v>1255</v>
      </c>
      <c r="G46" s="334" t="s">
        <v>1255</v>
      </c>
      <c r="H46" s="334" t="s">
        <v>1255</v>
      </c>
      <c r="I46" s="334" t="s">
        <v>1255</v>
      </c>
      <c r="J46" s="334" t="s">
        <v>1255</v>
      </c>
      <c r="K46" s="157">
        <f>SUM(Ф.4.1.КФК1!K46)</f>
        <v>0</v>
      </c>
      <c r="L46" s="157">
        <f>SUM(Ф.4.1.КФК1!L46)</f>
        <v>0</v>
      </c>
      <c r="M46" s="157">
        <f>SUM(Ф.4.1.КФК1!M46)</f>
        <v>0</v>
      </c>
      <c r="N46" s="157">
        <f>SUM(Ф.4.1.КФК1!N46)</f>
        <v>0</v>
      </c>
      <c r="O46" s="157">
        <f>SUM(Ф.4.1.КФК1!O46)</f>
        <v>0</v>
      </c>
      <c r="P46" s="157">
        <f>SUM(Ф.4.1.КФК1!P46)</f>
        <v>0</v>
      </c>
      <c r="Q46" s="334" t="s">
        <v>1255</v>
      </c>
      <c r="R46" s="334" t="s">
        <v>1255</v>
      </c>
    </row>
    <row r="47" spans="1:18" s="11" customFormat="1" ht="12.75" thickTop="1" thickBot="1" x14ac:dyDescent="0.25">
      <c r="A47" s="300" t="s">
        <v>1261</v>
      </c>
      <c r="B47" s="301">
        <v>2273</v>
      </c>
      <c r="C47" s="176">
        <v>240</v>
      </c>
      <c r="D47" s="157">
        <f>SUM(Ф.4.1.КФК1!D47)</f>
        <v>0</v>
      </c>
      <c r="E47" s="334" t="s">
        <v>1255</v>
      </c>
      <c r="F47" s="334" t="s">
        <v>1255</v>
      </c>
      <c r="G47" s="334" t="s">
        <v>1255</v>
      </c>
      <c r="H47" s="334" t="s">
        <v>1255</v>
      </c>
      <c r="I47" s="334" t="s">
        <v>1255</v>
      </c>
      <c r="J47" s="334" t="s">
        <v>1255</v>
      </c>
      <c r="K47" s="157">
        <f>SUM(Ф.4.1.КФК1!K47)</f>
        <v>0</v>
      </c>
      <c r="L47" s="157">
        <f>SUM(Ф.4.1.КФК1!L47)</f>
        <v>0</v>
      </c>
      <c r="M47" s="157">
        <f>SUM(Ф.4.1.КФК1!M47)</f>
        <v>0</v>
      </c>
      <c r="N47" s="157">
        <f>SUM(Ф.4.1.КФК1!N47)</f>
        <v>0</v>
      </c>
      <c r="O47" s="157">
        <f>SUM(Ф.4.1.КФК1!O47)</f>
        <v>0</v>
      </c>
      <c r="P47" s="157">
        <f>SUM(Ф.4.1.КФК1!P47)</f>
        <v>0</v>
      </c>
      <c r="Q47" s="334" t="s">
        <v>1255</v>
      </c>
      <c r="R47" s="334" t="s">
        <v>1255</v>
      </c>
    </row>
    <row r="48" spans="1:18" s="11" customFormat="1" ht="12.75" thickTop="1" thickBot="1" x14ac:dyDescent="0.25">
      <c r="A48" s="300" t="s">
        <v>1262</v>
      </c>
      <c r="B48" s="301">
        <v>2274</v>
      </c>
      <c r="C48" s="338">
        <v>250</v>
      </c>
      <c r="D48" s="157">
        <f>SUM(Ф.4.1.КФК1!D48)</f>
        <v>0</v>
      </c>
      <c r="E48" s="334" t="s">
        <v>1255</v>
      </c>
      <c r="F48" s="334" t="s">
        <v>1255</v>
      </c>
      <c r="G48" s="334" t="s">
        <v>1255</v>
      </c>
      <c r="H48" s="334" t="s">
        <v>1255</v>
      </c>
      <c r="I48" s="334" t="s">
        <v>1255</v>
      </c>
      <c r="J48" s="334" t="s">
        <v>1255</v>
      </c>
      <c r="K48" s="157">
        <f>SUM(Ф.4.1.КФК1!K48)</f>
        <v>0</v>
      </c>
      <c r="L48" s="157">
        <f>SUM(Ф.4.1.КФК1!L48)</f>
        <v>0</v>
      </c>
      <c r="M48" s="157">
        <f>SUM(Ф.4.1.КФК1!M48)</f>
        <v>0</v>
      </c>
      <c r="N48" s="157">
        <f>SUM(Ф.4.1.КФК1!N48)</f>
        <v>0</v>
      </c>
      <c r="O48" s="157">
        <f>SUM(Ф.4.1.КФК1!O48)</f>
        <v>0</v>
      </c>
      <c r="P48" s="157">
        <f>SUM(Ф.4.1.КФК1!P48)</f>
        <v>0</v>
      </c>
      <c r="Q48" s="334" t="s">
        <v>1255</v>
      </c>
      <c r="R48" s="334" t="s">
        <v>1255</v>
      </c>
    </row>
    <row r="49" spans="1:18" s="11" customFormat="1" ht="12.75" thickTop="1" thickBot="1" x14ac:dyDescent="0.25">
      <c r="A49" s="300" t="s">
        <v>1263</v>
      </c>
      <c r="B49" s="301">
        <v>2275</v>
      </c>
      <c r="C49" s="176">
        <v>260</v>
      </c>
      <c r="D49" s="157">
        <f>SUM(Ф.4.1.КФК1!D49)</f>
        <v>0</v>
      </c>
      <c r="E49" s="334" t="s">
        <v>1255</v>
      </c>
      <c r="F49" s="334" t="s">
        <v>1255</v>
      </c>
      <c r="G49" s="334" t="s">
        <v>1255</v>
      </c>
      <c r="H49" s="334" t="s">
        <v>1255</v>
      </c>
      <c r="I49" s="334" t="s">
        <v>1255</v>
      </c>
      <c r="J49" s="334" t="s">
        <v>1255</v>
      </c>
      <c r="K49" s="157">
        <f>SUM(Ф.4.1.КФК1!K49)</f>
        <v>0</v>
      </c>
      <c r="L49" s="157">
        <f>SUM(Ф.4.1.КФК1!L49)</f>
        <v>0</v>
      </c>
      <c r="M49" s="157">
        <f>SUM(Ф.4.1.КФК1!M49)</f>
        <v>0</v>
      </c>
      <c r="N49" s="157">
        <f>SUM(Ф.4.1.КФК1!N49)</f>
        <v>0</v>
      </c>
      <c r="O49" s="157">
        <f>SUM(Ф.4.1.КФК1!O49)</f>
        <v>0</v>
      </c>
      <c r="P49" s="157">
        <f>SUM(Ф.4.1.КФК1!P49)</f>
        <v>0</v>
      </c>
      <c r="Q49" s="334" t="s">
        <v>1255</v>
      </c>
      <c r="R49" s="334" t="s">
        <v>1255</v>
      </c>
    </row>
    <row r="50" spans="1:18" s="11" customFormat="1" ht="12.75" thickTop="1" thickBot="1" x14ac:dyDescent="0.25">
      <c r="A50" s="306" t="s">
        <v>2510</v>
      </c>
      <c r="B50" s="301">
        <v>2276</v>
      </c>
      <c r="C50" s="176">
        <v>270</v>
      </c>
      <c r="D50" s="157">
        <f>SUM(Ф.4.1.КФК1!D50)</f>
        <v>0</v>
      </c>
      <c r="E50" s="334" t="s">
        <v>1255</v>
      </c>
      <c r="F50" s="334" t="s">
        <v>1255</v>
      </c>
      <c r="G50" s="334" t="s">
        <v>1255</v>
      </c>
      <c r="H50" s="334" t="s">
        <v>1255</v>
      </c>
      <c r="I50" s="334" t="s">
        <v>1255</v>
      </c>
      <c r="J50" s="334" t="s">
        <v>1255</v>
      </c>
      <c r="K50" s="157">
        <f>SUM(Ф.4.1.КФК1!K50)</f>
        <v>0</v>
      </c>
      <c r="L50" s="157">
        <f>SUM(Ф.4.1.КФК1!L50)</f>
        <v>0</v>
      </c>
      <c r="M50" s="157">
        <f>SUM(Ф.4.1.КФК1!M50)</f>
        <v>0</v>
      </c>
      <c r="N50" s="157">
        <f>SUM(Ф.4.1.КФК1!N50)</f>
        <v>0</v>
      </c>
      <c r="O50" s="157">
        <f>SUM(Ф.4.1.КФК1!O50)</f>
        <v>0</v>
      </c>
      <c r="P50" s="157">
        <f>SUM(Ф.4.1.КФК1!P50)</f>
        <v>0</v>
      </c>
      <c r="Q50" s="334" t="s">
        <v>1255</v>
      </c>
      <c r="R50" s="334" t="s">
        <v>1255</v>
      </c>
    </row>
    <row r="51" spans="1:18" s="11" customFormat="1" ht="24" thickTop="1" thickBot="1" x14ac:dyDescent="0.25">
      <c r="A51" s="305" t="s">
        <v>2274</v>
      </c>
      <c r="B51" s="298">
        <v>2280</v>
      </c>
      <c r="C51" s="338">
        <v>280</v>
      </c>
      <c r="D51" s="157">
        <f>SUM(Ф.4.1.КФК1!D51)</f>
        <v>0</v>
      </c>
      <c r="E51" s="334" t="s">
        <v>1255</v>
      </c>
      <c r="F51" s="334" t="s">
        <v>1255</v>
      </c>
      <c r="G51" s="334" t="s">
        <v>1255</v>
      </c>
      <c r="H51" s="334" t="s">
        <v>1255</v>
      </c>
      <c r="I51" s="334" t="s">
        <v>1255</v>
      </c>
      <c r="J51" s="334" t="s">
        <v>1255</v>
      </c>
      <c r="K51" s="157">
        <f>SUM(Ф.4.1.КФК1!K51)</f>
        <v>0</v>
      </c>
      <c r="L51" s="157">
        <f>SUM(Ф.4.1.КФК1!L51)</f>
        <v>0</v>
      </c>
      <c r="M51" s="157">
        <f>SUM(Ф.4.1.КФК1!M51)</f>
        <v>0</v>
      </c>
      <c r="N51" s="157">
        <f>SUM(Ф.4.1.КФК1!N51)</f>
        <v>0</v>
      </c>
      <c r="O51" s="157">
        <f>SUM(Ф.4.1.КФК1!O51)</f>
        <v>0</v>
      </c>
      <c r="P51" s="157">
        <f>SUM(Ф.4.1.КФК1!P51)</f>
        <v>0</v>
      </c>
      <c r="Q51" s="334" t="s">
        <v>1255</v>
      </c>
      <c r="R51" s="334" t="s">
        <v>1255</v>
      </c>
    </row>
    <row r="52" spans="1:18" s="11" customFormat="1" ht="24" thickTop="1" thickBot="1" x14ac:dyDescent="0.25">
      <c r="A52" s="339" t="s">
        <v>2275</v>
      </c>
      <c r="B52" s="177">
        <v>2281</v>
      </c>
      <c r="C52" s="176">
        <v>290</v>
      </c>
      <c r="D52" s="157">
        <f>SUM(Ф.4.1.КФК1!D52)</f>
        <v>0</v>
      </c>
      <c r="E52" s="334" t="s">
        <v>1255</v>
      </c>
      <c r="F52" s="334" t="s">
        <v>1255</v>
      </c>
      <c r="G52" s="334" t="s">
        <v>1255</v>
      </c>
      <c r="H52" s="334" t="s">
        <v>1255</v>
      </c>
      <c r="I52" s="334" t="s">
        <v>1255</v>
      </c>
      <c r="J52" s="334" t="s">
        <v>1255</v>
      </c>
      <c r="K52" s="157">
        <f>SUM(Ф.4.1.КФК1!K52)</f>
        <v>0</v>
      </c>
      <c r="L52" s="157">
        <f>SUM(Ф.4.1.КФК1!L52)</f>
        <v>0</v>
      </c>
      <c r="M52" s="157">
        <f>SUM(Ф.4.1.КФК1!M52)</f>
        <v>0</v>
      </c>
      <c r="N52" s="157">
        <f>SUM(Ф.4.1.КФК1!N52)</f>
        <v>0</v>
      </c>
      <c r="O52" s="157">
        <f>SUM(Ф.4.1.КФК1!O52)</f>
        <v>0</v>
      </c>
      <c r="P52" s="157">
        <f>SUM(Ф.4.1.КФК1!P52)</f>
        <v>0</v>
      </c>
      <c r="Q52" s="334" t="s">
        <v>1255</v>
      </c>
      <c r="R52" s="334" t="s">
        <v>1255</v>
      </c>
    </row>
    <row r="53" spans="1:18" s="11" customFormat="1" ht="24" thickTop="1" thickBot="1" x14ac:dyDescent="0.25">
      <c r="A53" s="312" t="s">
        <v>2276</v>
      </c>
      <c r="B53" s="177">
        <v>2282</v>
      </c>
      <c r="C53" s="338">
        <v>300</v>
      </c>
      <c r="D53" s="157">
        <f>SUM(Ф.4.1.КФК1!D53)</f>
        <v>0</v>
      </c>
      <c r="E53" s="334" t="s">
        <v>1255</v>
      </c>
      <c r="F53" s="334" t="s">
        <v>1255</v>
      </c>
      <c r="G53" s="334" t="s">
        <v>1255</v>
      </c>
      <c r="H53" s="334" t="s">
        <v>1255</v>
      </c>
      <c r="I53" s="334" t="s">
        <v>1255</v>
      </c>
      <c r="J53" s="334" t="s">
        <v>1255</v>
      </c>
      <c r="K53" s="157">
        <f>SUM(Ф.4.1.КФК1!K53)</f>
        <v>0</v>
      </c>
      <c r="L53" s="157">
        <f>SUM(Ф.4.1.КФК1!L53)</f>
        <v>0</v>
      </c>
      <c r="M53" s="157">
        <f>SUM(Ф.4.1.КФК1!M53)</f>
        <v>0</v>
      </c>
      <c r="N53" s="157">
        <f>SUM(Ф.4.1.КФК1!N53)</f>
        <v>0</v>
      </c>
      <c r="O53" s="157">
        <f>SUM(Ф.4.1.КФК1!O53)</f>
        <v>0</v>
      </c>
      <c r="P53" s="157">
        <f>SUM(Ф.4.1.КФК1!P53)</f>
        <v>0</v>
      </c>
      <c r="Q53" s="334" t="s">
        <v>1255</v>
      </c>
      <c r="R53" s="334" t="s">
        <v>1255</v>
      </c>
    </row>
    <row r="54" spans="1:18" s="11" customFormat="1" ht="12.75" thickTop="1" thickBot="1" x14ac:dyDescent="0.25">
      <c r="A54" s="178" t="s">
        <v>2277</v>
      </c>
      <c r="B54" s="181">
        <v>2400</v>
      </c>
      <c r="C54" s="184">
        <v>310</v>
      </c>
      <c r="D54" s="157">
        <f>SUM(Ф.4.1.КФК1!D54)</f>
        <v>0</v>
      </c>
      <c r="E54" s="334" t="s">
        <v>1255</v>
      </c>
      <c r="F54" s="334" t="s">
        <v>1255</v>
      </c>
      <c r="G54" s="334" t="s">
        <v>1255</v>
      </c>
      <c r="H54" s="334" t="s">
        <v>1255</v>
      </c>
      <c r="I54" s="334" t="s">
        <v>1255</v>
      </c>
      <c r="J54" s="334" t="s">
        <v>1255</v>
      </c>
      <c r="K54" s="157">
        <f>SUM(Ф.4.1.КФК1!K54)</f>
        <v>0</v>
      </c>
      <c r="L54" s="157">
        <f>SUM(Ф.4.1.КФК1!L54)</f>
        <v>0</v>
      </c>
      <c r="M54" s="157">
        <f>SUM(Ф.4.1.КФК1!M54)</f>
        <v>0</v>
      </c>
      <c r="N54" s="157">
        <f>SUM(Ф.4.1.КФК1!N54)</f>
        <v>0</v>
      </c>
      <c r="O54" s="157">
        <f>SUM(Ф.4.1.КФК1!O54)</f>
        <v>0</v>
      </c>
      <c r="P54" s="157">
        <f>SUM(Ф.4.1.КФК1!P54)</f>
        <v>0</v>
      </c>
      <c r="Q54" s="334" t="s">
        <v>1255</v>
      </c>
      <c r="R54" s="334" t="s">
        <v>1255</v>
      </c>
    </row>
    <row r="55" spans="1:18" s="11" customFormat="1" ht="12.75" thickTop="1" thickBot="1" x14ac:dyDescent="0.25">
      <c r="A55" s="309" t="s">
        <v>2278</v>
      </c>
      <c r="B55" s="182">
        <v>2410</v>
      </c>
      <c r="C55" s="338">
        <v>320</v>
      </c>
      <c r="D55" s="157">
        <f>SUM(Ф.4.1.КФК1!D55)</f>
        <v>0</v>
      </c>
      <c r="E55" s="334" t="s">
        <v>1255</v>
      </c>
      <c r="F55" s="334" t="s">
        <v>1255</v>
      </c>
      <c r="G55" s="334" t="s">
        <v>1255</v>
      </c>
      <c r="H55" s="334" t="s">
        <v>1255</v>
      </c>
      <c r="I55" s="334" t="s">
        <v>1255</v>
      </c>
      <c r="J55" s="334" t="s">
        <v>1255</v>
      </c>
      <c r="K55" s="157">
        <f>SUM(Ф.4.1.КФК1!K55)</f>
        <v>0</v>
      </c>
      <c r="L55" s="157">
        <f>SUM(Ф.4.1.КФК1!L55)</f>
        <v>0</v>
      </c>
      <c r="M55" s="157">
        <f>SUM(Ф.4.1.КФК1!M55)</f>
        <v>0</v>
      </c>
      <c r="N55" s="157">
        <f>SUM(Ф.4.1.КФК1!N55)</f>
        <v>0</v>
      </c>
      <c r="O55" s="157">
        <f>SUM(Ф.4.1.КФК1!O55)</f>
        <v>0</v>
      </c>
      <c r="P55" s="157">
        <f>SUM(Ф.4.1.КФК1!P55)</f>
        <v>0</v>
      </c>
      <c r="Q55" s="334" t="s">
        <v>1255</v>
      </c>
      <c r="R55" s="334" t="s">
        <v>1255</v>
      </c>
    </row>
    <row r="56" spans="1:18" s="11" customFormat="1" ht="12.75" thickTop="1" thickBot="1" x14ac:dyDescent="0.25">
      <c r="A56" s="309" t="s">
        <v>2279</v>
      </c>
      <c r="B56" s="182">
        <v>2420</v>
      </c>
      <c r="C56" s="338">
        <v>330</v>
      </c>
      <c r="D56" s="157">
        <f>SUM(Ф.4.1.КФК1!D56)</f>
        <v>0</v>
      </c>
      <c r="E56" s="334" t="s">
        <v>1255</v>
      </c>
      <c r="F56" s="334" t="s">
        <v>1255</v>
      </c>
      <c r="G56" s="334" t="s">
        <v>1255</v>
      </c>
      <c r="H56" s="334" t="s">
        <v>1255</v>
      </c>
      <c r="I56" s="334" t="s">
        <v>1255</v>
      </c>
      <c r="J56" s="334" t="s">
        <v>1255</v>
      </c>
      <c r="K56" s="157">
        <f>SUM(Ф.4.1.КФК1!K56)</f>
        <v>0</v>
      </c>
      <c r="L56" s="157">
        <f>SUM(Ф.4.1.КФК1!L56)</f>
        <v>0</v>
      </c>
      <c r="M56" s="157">
        <f>SUM(Ф.4.1.КФК1!M56)</f>
        <v>0</v>
      </c>
      <c r="N56" s="157">
        <f>SUM(Ф.4.1.КФК1!N56)</f>
        <v>0</v>
      </c>
      <c r="O56" s="157">
        <f>SUM(Ф.4.1.КФК1!O56)</f>
        <v>0</v>
      </c>
      <c r="P56" s="157">
        <f>SUM(Ф.4.1.КФК1!P56)</f>
        <v>0</v>
      </c>
      <c r="Q56" s="334" t="s">
        <v>1255</v>
      </c>
      <c r="R56" s="334" t="s">
        <v>1255</v>
      </c>
    </row>
    <row r="57" spans="1:18" s="11" customFormat="1" ht="12.75" thickTop="1" thickBot="1" x14ac:dyDescent="0.25">
      <c r="A57" s="310" t="s">
        <v>2280</v>
      </c>
      <c r="B57" s="181">
        <v>2600</v>
      </c>
      <c r="C57" s="340">
        <v>340</v>
      </c>
      <c r="D57" s="157">
        <f>SUM(Ф.4.1.КФК1!D57)</f>
        <v>0</v>
      </c>
      <c r="E57" s="334" t="s">
        <v>1255</v>
      </c>
      <c r="F57" s="334" t="s">
        <v>1255</v>
      </c>
      <c r="G57" s="334" t="s">
        <v>1255</v>
      </c>
      <c r="H57" s="334" t="s">
        <v>1255</v>
      </c>
      <c r="I57" s="334" t="s">
        <v>1255</v>
      </c>
      <c r="J57" s="334" t="s">
        <v>1255</v>
      </c>
      <c r="K57" s="157">
        <f>SUM(Ф.4.1.КФК1!K57)</f>
        <v>0</v>
      </c>
      <c r="L57" s="157">
        <f>SUM(Ф.4.1.КФК1!L57)</f>
        <v>0</v>
      </c>
      <c r="M57" s="157">
        <f>SUM(Ф.4.1.КФК1!M57)</f>
        <v>0</v>
      </c>
      <c r="N57" s="157">
        <f>SUM(Ф.4.1.КФК1!N57)</f>
        <v>0</v>
      </c>
      <c r="O57" s="157">
        <f>SUM(Ф.4.1.КФК1!O57)</f>
        <v>0</v>
      </c>
      <c r="P57" s="157">
        <f>SUM(Ф.4.1.КФК1!P57)</f>
        <v>0</v>
      </c>
      <c r="Q57" s="334" t="s">
        <v>1255</v>
      </c>
      <c r="R57" s="334" t="s">
        <v>1255</v>
      </c>
    </row>
    <row r="58" spans="1:18" s="11" customFormat="1" ht="12.75" customHeight="1" thickTop="1" thickBot="1" x14ac:dyDescent="0.25">
      <c r="A58" s="180" t="s">
        <v>1264</v>
      </c>
      <c r="B58" s="182">
        <v>2610</v>
      </c>
      <c r="C58" s="338">
        <v>350</v>
      </c>
      <c r="D58" s="157">
        <f>SUM(Ф.4.1.КФК1!D58)</f>
        <v>0</v>
      </c>
      <c r="E58" s="334" t="s">
        <v>1255</v>
      </c>
      <c r="F58" s="334" t="s">
        <v>1255</v>
      </c>
      <c r="G58" s="334" t="s">
        <v>1255</v>
      </c>
      <c r="H58" s="334" t="s">
        <v>1255</v>
      </c>
      <c r="I58" s="334" t="s">
        <v>1255</v>
      </c>
      <c r="J58" s="334" t="s">
        <v>1255</v>
      </c>
      <c r="K58" s="157">
        <f>SUM(Ф.4.1.КФК1!K58)</f>
        <v>0</v>
      </c>
      <c r="L58" s="157">
        <f>SUM(Ф.4.1.КФК1!L58)</f>
        <v>0</v>
      </c>
      <c r="M58" s="157">
        <f>SUM(Ф.4.1.КФК1!M58)</f>
        <v>0</v>
      </c>
      <c r="N58" s="157">
        <f>SUM(Ф.4.1.КФК1!N58)</f>
        <v>0</v>
      </c>
      <c r="O58" s="157">
        <f>SUM(Ф.4.1.КФК1!O58)</f>
        <v>0</v>
      </c>
      <c r="P58" s="157">
        <f>SUM(Ф.4.1.КФК1!P58)</f>
        <v>0</v>
      </c>
      <c r="Q58" s="334" t="s">
        <v>1255</v>
      </c>
      <c r="R58" s="334" t="s">
        <v>1255</v>
      </c>
    </row>
    <row r="59" spans="1:18" s="11" customFormat="1" ht="12.75" thickTop="1" thickBot="1" x14ac:dyDescent="0.25">
      <c r="A59" s="180" t="s">
        <v>1265</v>
      </c>
      <c r="B59" s="182">
        <v>2620</v>
      </c>
      <c r="C59" s="338">
        <v>360</v>
      </c>
      <c r="D59" s="157">
        <f>SUM(Ф.4.1.КФК1!D59)</f>
        <v>0</v>
      </c>
      <c r="E59" s="334" t="s">
        <v>1255</v>
      </c>
      <c r="F59" s="334" t="s">
        <v>1255</v>
      </c>
      <c r="G59" s="334" t="s">
        <v>1255</v>
      </c>
      <c r="H59" s="334" t="s">
        <v>1255</v>
      </c>
      <c r="I59" s="334" t="s">
        <v>1255</v>
      </c>
      <c r="J59" s="334" t="s">
        <v>1255</v>
      </c>
      <c r="K59" s="157">
        <f>SUM(Ф.4.1.КФК1!K59)</f>
        <v>0</v>
      </c>
      <c r="L59" s="157">
        <f>SUM(Ф.4.1.КФК1!L59)</f>
        <v>0</v>
      </c>
      <c r="M59" s="157">
        <f>SUM(Ф.4.1.КФК1!M59)</f>
        <v>0</v>
      </c>
      <c r="N59" s="157">
        <f>SUM(Ф.4.1.КФК1!N59)</f>
        <v>0</v>
      </c>
      <c r="O59" s="157">
        <f>SUM(Ф.4.1.КФК1!O59)</f>
        <v>0</v>
      </c>
      <c r="P59" s="157">
        <f>SUM(Ф.4.1.КФК1!P59)</f>
        <v>0</v>
      </c>
      <c r="Q59" s="334" t="s">
        <v>1255</v>
      </c>
      <c r="R59" s="334" t="s">
        <v>1255</v>
      </c>
    </row>
    <row r="60" spans="1:18" s="11" customFormat="1" ht="11.25" customHeight="1" thickTop="1" thickBot="1" x14ac:dyDescent="0.25">
      <c r="A60" s="309" t="s">
        <v>2281</v>
      </c>
      <c r="B60" s="182">
        <v>2630</v>
      </c>
      <c r="C60" s="338">
        <v>370</v>
      </c>
      <c r="D60" s="157">
        <f>SUM(Ф.4.1.КФК1!D60)</f>
        <v>0</v>
      </c>
      <c r="E60" s="334" t="s">
        <v>1255</v>
      </c>
      <c r="F60" s="334" t="s">
        <v>1255</v>
      </c>
      <c r="G60" s="334" t="s">
        <v>1255</v>
      </c>
      <c r="H60" s="334" t="s">
        <v>1255</v>
      </c>
      <c r="I60" s="334" t="s">
        <v>1255</v>
      </c>
      <c r="J60" s="334" t="s">
        <v>1255</v>
      </c>
      <c r="K60" s="157">
        <f>SUM(Ф.4.1.КФК1!K60)</f>
        <v>0</v>
      </c>
      <c r="L60" s="157">
        <f>SUM(Ф.4.1.КФК1!L60)</f>
        <v>0</v>
      </c>
      <c r="M60" s="157">
        <f>SUM(Ф.4.1.КФК1!M60)</f>
        <v>0</v>
      </c>
      <c r="N60" s="157">
        <f>SUM(Ф.4.1.КФК1!N60)</f>
        <v>0</v>
      </c>
      <c r="O60" s="157">
        <f>SUM(Ф.4.1.КФК1!O60)</f>
        <v>0</v>
      </c>
      <c r="P60" s="157">
        <f>SUM(Ф.4.1.КФК1!P60)</f>
        <v>0</v>
      </c>
      <c r="Q60" s="334" t="s">
        <v>1255</v>
      </c>
      <c r="R60" s="334" t="s">
        <v>1255</v>
      </c>
    </row>
    <row r="61" spans="1:18" s="11" customFormat="1" ht="10.5" customHeight="1" thickTop="1" thickBot="1" x14ac:dyDescent="0.25">
      <c r="A61" s="311" t="s">
        <v>2282</v>
      </c>
      <c r="B61" s="181">
        <v>2700</v>
      </c>
      <c r="C61" s="184">
        <v>380</v>
      </c>
      <c r="D61" s="157">
        <f>SUM(Ф.4.1.КФК1!D61)</f>
        <v>0</v>
      </c>
      <c r="E61" s="334" t="s">
        <v>1255</v>
      </c>
      <c r="F61" s="334" t="s">
        <v>1255</v>
      </c>
      <c r="G61" s="334" t="s">
        <v>1255</v>
      </c>
      <c r="H61" s="334" t="s">
        <v>1255</v>
      </c>
      <c r="I61" s="334" t="s">
        <v>1255</v>
      </c>
      <c r="J61" s="334" t="s">
        <v>1255</v>
      </c>
      <c r="K61" s="157">
        <f>SUM(Ф.4.1.КФК1!K61)</f>
        <v>0</v>
      </c>
      <c r="L61" s="157">
        <f>SUM(Ф.4.1.КФК1!L61)</f>
        <v>0</v>
      </c>
      <c r="M61" s="157">
        <f>SUM(Ф.4.1.КФК1!M61)</f>
        <v>0</v>
      </c>
      <c r="N61" s="157">
        <f>SUM(Ф.4.1.КФК1!N61)</f>
        <v>0</v>
      </c>
      <c r="O61" s="157">
        <f>SUM(Ф.4.1.КФК1!O61)</f>
        <v>0</v>
      </c>
      <c r="P61" s="157">
        <f>SUM(Ф.4.1.КФК1!P61)</f>
        <v>0</v>
      </c>
      <c r="Q61" s="334" t="s">
        <v>1255</v>
      </c>
      <c r="R61" s="334" t="s">
        <v>1255</v>
      </c>
    </row>
    <row r="62" spans="1:18" s="11" customFormat="1" ht="12.75" thickTop="1" thickBot="1" x14ac:dyDescent="0.25">
      <c r="A62" s="180" t="s">
        <v>2283</v>
      </c>
      <c r="B62" s="182">
        <v>2710</v>
      </c>
      <c r="C62" s="338">
        <v>390</v>
      </c>
      <c r="D62" s="157">
        <f>SUM(Ф.4.1.КФК1!D62)</f>
        <v>0</v>
      </c>
      <c r="E62" s="334" t="s">
        <v>1255</v>
      </c>
      <c r="F62" s="334" t="s">
        <v>1255</v>
      </c>
      <c r="G62" s="334" t="s">
        <v>1255</v>
      </c>
      <c r="H62" s="334" t="s">
        <v>1255</v>
      </c>
      <c r="I62" s="334" t="s">
        <v>1255</v>
      </c>
      <c r="J62" s="334" t="s">
        <v>1255</v>
      </c>
      <c r="K62" s="157">
        <f>SUM(Ф.4.1.КФК1!K62)</f>
        <v>0</v>
      </c>
      <c r="L62" s="157">
        <f>SUM(Ф.4.1.КФК1!L62)</f>
        <v>0</v>
      </c>
      <c r="M62" s="157">
        <f>SUM(Ф.4.1.КФК1!M62)</f>
        <v>0</v>
      </c>
      <c r="N62" s="157">
        <f>SUM(Ф.4.1.КФК1!N62)</f>
        <v>0</v>
      </c>
      <c r="O62" s="157">
        <f>SUM(Ф.4.1.КФК1!O62)</f>
        <v>0</v>
      </c>
      <c r="P62" s="157">
        <f>SUM(Ф.4.1.КФК1!P62)</f>
        <v>0</v>
      </c>
      <c r="Q62" s="334" t="s">
        <v>1255</v>
      </c>
      <c r="R62" s="334" t="s">
        <v>1255</v>
      </c>
    </row>
    <row r="63" spans="1:18" s="11" customFormat="1" ht="12.75" thickTop="1" thickBot="1" x14ac:dyDescent="0.25">
      <c r="A63" s="180" t="s">
        <v>2284</v>
      </c>
      <c r="B63" s="182">
        <v>2720</v>
      </c>
      <c r="C63" s="338">
        <v>400</v>
      </c>
      <c r="D63" s="157">
        <f>SUM(Ф.4.1.КФК1!D63)</f>
        <v>0</v>
      </c>
      <c r="E63" s="334" t="s">
        <v>1255</v>
      </c>
      <c r="F63" s="334" t="s">
        <v>1255</v>
      </c>
      <c r="G63" s="334" t="s">
        <v>1255</v>
      </c>
      <c r="H63" s="334" t="s">
        <v>1255</v>
      </c>
      <c r="I63" s="334" t="s">
        <v>1255</v>
      </c>
      <c r="J63" s="334" t="s">
        <v>1255</v>
      </c>
      <c r="K63" s="157">
        <f>SUM(Ф.4.1.КФК1!K63)</f>
        <v>0</v>
      </c>
      <c r="L63" s="157">
        <f>SUM(Ф.4.1.КФК1!L63)</f>
        <v>0</v>
      </c>
      <c r="M63" s="157">
        <f>SUM(Ф.4.1.КФК1!M63)</f>
        <v>0</v>
      </c>
      <c r="N63" s="157">
        <f>SUM(Ф.4.1.КФК1!N63)</f>
        <v>0</v>
      </c>
      <c r="O63" s="157">
        <f>SUM(Ф.4.1.КФК1!O63)</f>
        <v>0</v>
      </c>
      <c r="P63" s="157">
        <f>SUM(Ф.4.1.КФК1!P63)</f>
        <v>0</v>
      </c>
      <c r="Q63" s="334" t="s">
        <v>1255</v>
      </c>
      <c r="R63" s="334" t="s">
        <v>1255</v>
      </c>
    </row>
    <row r="64" spans="1:18" s="11" customFormat="1" ht="12.75" thickTop="1" thickBot="1" x14ac:dyDescent="0.25">
      <c r="A64" s="180" t="s">
        <v>2285</v>
      </c>
      <c r="B64" s="182">
        <v>2730</v>
      </c>
      <c r="C64" s="338">
        <v>410</v>
      </c>
      <c r="D64" s="157">
        <f>SUM(Ф.4.1.КФК1!D64)</f>
        <v>0</v>
      </c>
      <c r="E64" s="334" t="s">
        <v>1255</v>
      </c>
      <c r="F64" s="334" t="s">
        <v>1255</v>
      </c>
      <c r="G64" s="334" t="s">
        <v>1255</v>
      </c>
      <c r="H64" s="334" t="s">
        <v>1255</v>
      </c>
      <c r="I64" s="334" t="s">
        <v>1255</v>
      </c>
      <c r="J64" s="334" t="s">
        <v>1255</v>
      </c>
      <c r="K64" s="157">
        <f>SUM(Ф.4.1.КФК1!K64)</f>
        <v>0</v>
      </c>
      <c r="L64" s="157">
        <f>SUM(Ф.4.1.КФК1!L64)</f>
        <v>0</v>
      </c>
      <c r="M64" s="157">
        <f>SUM(Ф.4.1.КФК1!M64)</f>
        <v>0</v>
      </c>
      <c r="N64" s="157">
        <f>SUM(Ф.4.1.КФК1!N64)</f>
        <v>0</v>
      </c>
      <c r="O64" s="157">
        <f>SUM(Ф.4.1.КФК1!O64)</f>
        <v>0</v>
      </c>
      <c r="P64" s="157">
        <f>SUM(Ф.4.1.КФК1!P64)</f>
        <v>0</v>
      </c>
      <c r="Q64" s="334" t="s">
        <v>1255</v>
      </c>
      <c r="R64" s="334" t="s">
        <v>1255</v>
      </c>
    </row>
    <row r="65" spans="1:18" s="11" customFormat="1" ht="12.75" thickTop="1" thickBot="1" x14ac:dyDescent="0.25">
      <c r="A65" s="311" t="s">
        <v>2286</v>
      </c>
      <c r="B65" s="181">
        <v>2800</v>
      </c>
      <c r="C65" s="184">
        <v>420</v>
      </c>
      <c r="D65" s="157">
        <f>SUM(Ф.4.1.КФК1!D65)</f>
        <v>0</v>
      </c>
      <c r="E65" s="334" t="s">
        <v>1255</v>
      </c>
      <c r="F65" s="334" t="s">
        <v>1255</v>
      </c>
      <c r="G65" s="334" t="s">
        <v>1255</v>
      </c>
      <c r="H65" s="334" t="s">
        <v>1255</v>
      </c>
      <c r="I65" s="334" t="s">
        <v>1255</v>
      </c>
      <c r="J65" s="334" t="s">
        <v>1255</v>
      </c>
      <c r="K65" s="157">
        <f>SUM(Ф.4.1.КФК1!K65)</f>
        <v>0</v>
      </c>
      <c r="L65" s="157">
        <f>SUM(Ф.4.1.КФК1!L65)</f>
        <v>0</v>
      </c>
      <c r="M65" s="157">
        <f>SUM(Ф.4.1.КФК1!M65)</f>
        <v>0</v>
      </c>
      <c r="N65" s="157">
        <f>SUM(Ф.4.1.КФК1!N65)</f>
        <v>0</v>
      </c>
      <c r="O65" s="157">
        <f>SUM(Ф.4.1.КФК1!O65)</f>
        <v>0</v>
      </c>
      <c r="P65" s="157">
        <f>SUM(Ф.4.1.КФК1!P65)</f>
        <v>0</v>
      </c>
      <c r="Q65" s="334" t="s">
        <v>1255</v>
      </c>
      <c r="R65" s="334" t="s">
        <v>1255</v>
      </c>
    </row>
    <row r="66" spans="1:18" s="11" customFormat="1" ht="12.75" thickTop="1" thickBot="1" x14ac:dyDescent="0.25">
      <c r="A66" s="181" t="s">
        <v>2287</v>
      </c>
      <c r="B66" s="181">
        <v>3000</v>
      </c>
      <c r="C66" s="184">
        <v>430</v>
      </c>
      <c r="D66" s="157">
        <f>SUM(Ф.4.1.КФК1!D66)</f>
        <v>9000</v>
      </c>
      <c r="E66" s="334" t="s">
        <v>1255</v>
      </c>
      <c r="F66" s="334" t="s">
        <v>1255</v>
      </c>
      <c r="G66" s="334" t="s">
        <v>1255</v>
      </c>
      <c r="H66" s="334" t="s">
        <v>1255</v>
      </c>
      <c r="I66" s="334" t="s">
        <v>1255</v>
      </c>
      <c r="J66" s="334" t="s">
        <v>1255</v>
      </c>
      <c r="K66" s="157">
        <f>SUM(Ф.4.1.КФК1!K66)</f>
        <v>9000</v>
      </c>
      <c r="L66" s="157">
        <f>SUM(Ф.4.1.КФК1!L66)</f>
        <v>0</v>
      </c>
      <c r="M66" s="157">
        <f>SUM(Ф.4.1.КФК1!M66)</f>
        <v>0</v>
      </c>
      <c r="N66" s="157">
        <f>SUM(Ф.4.1.КФК1!N66)</f>
        <v>0</v>
      </c>
      <c r="O66" s="157">
        <f>SUM(Ф.4.1.КФК1!O66)</f>
        <v>0</v>
      </c>
      <c r="P66" s="157">
        <f>SUM(Ф.4.1.КФК1!P66)</f>
        <v>0</v>
      </c>
      <c r="Q66" s="334" t="s">
        <v>1255</v>
      </c>
      <c r="R66" s="334" t="s">
        <v>1255</v>
      </c>
    </row>
    <row r="67" spans="1:18" s="11" customFormat="1" ht="12.75" thickTop="1" thickBot="1" x14ac:dyDescent="0.25">
      <c r="A67" s="178" t="s">
        <v>1241</v>
      </c>
      <c r="B67" s="181">
        <v>3100</v>
      </c>
      <c r="C67" s="184">
        <v>440</v>
      </c>
      <c r="D67" s="157">
        <f>SUM(Ф.4.1.КФК1!D67)</f>
        <v>9000</v>
      </c>
      <c r="E67" s="334" t="s">
        <v>1255</v>
      </c>
      <c r="F67" s="334" t="s">
        <v>1255</v>
      </c>
      <c r="G67" s="334" t="s">
        <v>1255</v>
      </c>
      <c r="H67" s="334" t="s">
        <v>1255</v>
      </c>
      <c r="I67" s="334" t="s">
        <v>1255</v>
      </c>
      <c r="J67" s="334" t="s">
        <v>1255</v>
      </c>
      <c r="K67" s="157">
        <f>SUM(Ф.4.1.КФК1!K67)</f>
        <v>9000</v>
      </c>
      <c r="L67" s="157">
        <f>SUM(Ф.4.1.КФК1!L67)</f>
        <v>0</v>
      </c>
      <c r="M67" s="157">
        <f>SUM(Ф.4.1.КФК1!M67)</f>
        <v>0</v>
      </c>
      <c r="N67" s="157">
        <f>SUM(Ф.4.1.КФК1!N67)</f>
        <v>0</v>
      </c>
      <c r="O67" s="157">
        <f>SUM(Ф.4.1.КФК1!O67)</f>
        <v>0</v>
      </c>
      <c r="P67" s="157">
        <f>SUM(Ф.4.1.КФК1!P67)</f>
        <v>0</v>
      </c>
      <c r="Q67" s="334" t="s">
        <v>1255</v>
      </c>
      <c r="R67" s="334" t="s">
        <v>1255</v>
      </c>
    </row>
    <row r="68" spans="1:18" s="11" customFormat="1" ht="12.75" thickTop="1" thickBot="1" x14ac:dyDescent="0.25">
      <c r="A68" s="180" t="s">
        <v>1266</v>
      </c>
      <c r="B68" s="182">
        <v>3110</v>
      </c>
      <c r="C68" s="338">
        <v>450</v>
      </c>
      <c r="D68" s="157">
        <f>SUM(Ф.4.1.КФК1!D68)</f>
        <v>9000</v>
      </c>
      <c r="E68" s="334" t="s">
        <v>1255</v>
      </c>
      <c r="F68" s="334" t="s">
        <v>1255</v>
      </c>
      <c r="G68" s="334" t="s">
        <v>1255</v>
      </c>
      <c r="H68" s="334" t="s">
        <v>1255</v>
      </c>
      <c r="I68" s="334" t="s">
        <v>1255</v>
      </c>
      <c r="J68" s="334" t="s">
        <v>1255</v>
      </c>
      <c r="K68" s="157">
        <f>SUM(Ф.4.1.КФК1!K68)</f>
        <v>9000</v>
      </c>
      <c r="L68" s="157">
        <f>SUM(Ф.4.1.КФК1!L68)</f>
        <v>0</v>
      </c>
      <c r="M68" s="157">
        <f>SUM(Ф.4.1.КФК1!M68)</f>
        <v>0</v>
      </c>
      <c r="N68" s="157">
        <f>SUM(Ф.4.1.КФК1!N68)</f>
        <v>0</v>
      </c>
      <c r="O68" s="157">
        <f>SUM(Ф.4.1.КФК1!O68)</f>
        <v>0</v>
      </c>
      <c r="P68" s="157">
        <f>SUM(Ф.4.1.КФК1!P68)</f>
        <v>0</v>
      </c>
      <c r="Q68" s="334" t="s">
        <v>1255</v>
      </c>
      <c r="R68" s="334" t="s">
        <v>1255</v>
      </c>
    </row>
    <row r="69" spans="1:18" s="11" customFormat="1" ht="12.75" thickTop="1" thickBot="1" x14ac:dyDescent="0.25">
      <c r="A69" s="309" t="s">
        <v>1267</v>
      </c>
      <c r="B69" s="182">
        <v>3120</v>
      </c>
      <c r="C69" s="338">
        <v>460</v>
      </c>
      <c r="D69" s="157">
        <f>SUM(Ф.4.1.КФК1!D69)</f>
        <v>0</v>
      </c>
      <c r="E69" s="334" t="s">
        <v>1255</v>
      </c>
      <c r="F69" s="334" t="s">
        <v>1255</v>
      </c>
      <c r="G69" s="334" t="s">
        <v>1255</v>
      </c>
      <c r="H69" s="334" t="s">
        <v>1255</v>
      </c>
      <c r="I69" s="334" t="s">
        <v>1255</v>
      </c>
      <c r="J69" s="334" t="s">
        <v>1255</v>
      </c>
      <c r="K69" s="157">
        <f>SUM(Ф.4.1.КФК1!K69)</f>
        <v>0</v>
      </c>
      <c r="L69" s="157">
        <f>SUM(Ф.4.1.КФК1!L69)</f>
        <v>0</v>
      </c>
      <c r="M69" s="157">
        <f>SUM(Ф.4.1.КФК1!M69)</f>
        <v>0</v>
      </c>
      <c r="N69" s="157">
        <f>SUM(Ф.4.1.КФК1!N69)</f>
        <v>0</v>
      </c>
      <c r="O69" s="157">
        <f>SUM(Ф.4.1.КФК1!O69)</f>
        <v>0</v>
      </c>
      <c r="P69" s="157">
        <f>SUM(Ф.4.1.КФК1!P69)</f>
        <v>0</v>
      </c>
      <c r="Q69" s="334" t="s">
        <v>1255</v>
      </c>
      <c r="R69" s="334" t="s">
        <v>1255</v>
      </c>
    </row>
    <row r="70" spans="1:18" s="11" customFormat="1" ht="13.5" customHeight="1" thickTop="1" thickBot="1" x14ac:dyDescent="0.25">
      <c r="A70" s="312" t="s">
        <v>2288</v>
      </c>
      <c r="B70" s="177">
        <v>3121</v>
      </c>
      <c r="C70" s="176">
        <v>470</v>
      </c>
      <c r="D70" s="157">
        <f>SUM(Ф.4.1.КФК1!D70)</f>
        <v>0</v>
      </c>
      <c r="E70" s="334" t="s">
        <v>1255</v>
      </c>
      <c r="F70" s="334" t="s">
        <v>1255</v>
      </c>
      <c r="G70" s="334" t="s">
        <v>1255</v>
      </c>
      <c r="H70" s="334" t="s">
        <v>1255</v>
      </c>
      <c r="I70" s="334" t="s">
        <v>1255</v>
      </c>
      <c r="J70" s="334" t="s">
        <v>1255</v>
      </c>
      <c r="K70" s="157">
        <f>SUM(Ф.4.1.КФК1!K70)</f>
        <v>0</v>
      </c>
      <c r="L70" s="157">
        <f>SUM(Ф.4.1.КФК1!L70)</f>
        <v>0</v>
      </c>
      <c r="M70" s="157">
        <f>SUM(Ф.4.1.КФК1!M70)</f>
        <v>0</v>
      </c>
      <c r="N70" s="157">
        <f>SUM(Ф.4.1.КФК1!N70)</f>
        <v>0</v>
      </c>
      <c r="O70" s="157">
        <f>SUM(Ф.4.1.КФК1!O70)</f>
        <v>0</v>
      </c>
      <c r="P70" s="157">
        <f>SUM(Ф.4.1.КФК1!P70)</f>
        <v>0</v>
      </c>
      <c r="Q70" s="334" t="s">
        <v>1255</v>
      </c>
      <c r="R70" s="334" t="s">
        <v>1255</v>
      </c>
    </row>
    <row r="71" spans="1:18" s="11" customFormat="1" ht="12.75" thickTop="1" thickBot="1" x14ac:dyDescent="0.25">
      <c r="A71" s="312" t="s">
        <v>2289</v>
      </c>
      <c r="B71" s="177">
        <v>3122</v>
      </c>
      <c r="C71" s="176">
        <v>480</v>
      </c>
      <c r="D71" s="157">
        <f>SUM(Ф.4.1.КФК1!D71)</f>
        <v>0</v>
      </c>
      <c r="E71" s="334" t="s">
        <v>1255</v>
      </c>
      <c r="F71" s="334" t="s">
        <v>1255</v>
      </c>
      <c r="G71" s="334" t="s">
        <v>1255</v>
      </c>
      <c r="H71" s="334" t="s">
        <v>1255</v>
      </c>
      <c r="I71" s="334" t="s">
        <v>1255</v>
      </c>
      <c r="J71" s="334" t="s">
        <v>1255</v>
      </c>
      <c r="K71" s="157">
        <f>SUM(Ф.4.1.КФК1!K71)</f>
        <v>0</v>
      </c>
      <c r="L71" s="157">
        <f>SUM(Ф.4.1.КФК1!L71)</f>
        <v>0</v>
      </c>
      <c r="M71" s="157">
        <f>SUM(Ф.4.1.КФК1!M71)</f>
        <v>0</v>
      </c>
      <c r="N71" s="157">
        <f>SUM(Ф.4.1.КФК1!N71)</f>
        <v>0</v>
      </c>
      <c r="O71" s="157">
        <f>SUM(Ф.4.1.КФК1!O71)</f>
        <v>0</v>
      </c>
      <c r="P71" s="157">
        <f>SUM(Ф.4.1.КФК1!P71)</f>
        <v>0</v>
      </c>
      <c r="Q71" s="334" t="s">
        <v>1255</v>
      </c>
      <c r="R71" s="334" t="s">
        <v>1255</v>
      </c>
    </row>
    <row r="72" spans="1:18" s="11" customFormat="1" ht="12.75" thickTop="1" thickBot="1" x14ac:dyDescent="0.25">
      <c r="A72" s="179" t="s">
        <v>1268</v>
      </c>
      <c r="B72" s="182">
        <v>3130</v>
      </c>
      <c r="C72" s="338">
        <v>490</v>
      </c>
      <c r="D72" s="157">
        <f>SUM(Ф.4.1.КФК1!D72)</f>
        <v>0</v>
      </c>
      <c r="E72" s="334" t="s">
        <v>1255</v>
      </c>
      <c r="F72" s="334" t="s">
        <v>1255</v>
      </c>
      <c r="G72" s="334" t="s">
        <v>1255</v>
      </c>
      <c r="H72" s="334" t="s">
        <v>1255</v>
      </c>
      <c r="I72" s="334" t="s">
        <v>1255</v>
      </c>
      <c r="J72" s="334" t="s">
        <v>1255</v>
      </c>
      <c r="K72" s="157">
        <f>SUM(Ф.4.1.КФК1!K72)</f>
        <v>0</v>
      </c>
      <c r="L72" s="157">
        <f>SUM(Ф.4.1.КФК1!L72)</f>
        <v>0</v>
      </c>
      <c r="M72" s="157">
        <f>SUM(Ф.4.1.КФК1!M72)</f>
        <v>0</v>
      </c>
      <c r="N72" s="157">
        <f>SUM(Ф.4.1.КФК1!N72)</f>
        <v>0</v>
      </c>
      <c r="O72" s="157">
        <f>SUM(Ф.4.1.КФК1!O72)</f>
        <v>0</v>
      </c>
      <c r="P72" s="157">
        <f>SUM(Ф.4.1.КФК1!P72)</f>
        <v>0</v>
      </c>
      <c r="Q72" s="334" t="s">
        <v>1255</v>
      </c>
      <c r="R72" s="334" t="s">
        <v>1255</v>
      </c>
    </row>
    <row r="73" spans="1:18" s="11" customFormat="1" ht="12.75" thickTop="1" thickBot="1" x14ac:dyDescent="0.25">
      <c r="A73" s="312" t="s">
        <v>2290</v>
      </c>
      <c r="B73" s="177">
        <v>3131</v>
      </c>
      <c r="C73" s="176">
        <v>500</v>
      </c>
      <c r="D73" s="157">
        <f>SUM(Ф.4.1.КФК1!D73)</f>
        <v>0</v>
      </c>
      <c r="E73" s="334" t="s">
        <v>1255</v>
      </c>
      <c r="F73" s="334" t="s">
        <v>1255</v>
      </c>
      <c r="G73" s="334" t="s">
        <v>1255</v>
      </c>
      <c r="H73" s="334" t="s">
        <v>1255</v>
      </c>
      <c r="I73" s="334" t="s">
        <v>1255</v>
      </c>
      <c r="J73" s="334" t="s">
        <v>1255</v>
      </c>
      <c r="K73" s="157">
        <f>SUM(Ф.4.1.КФК1!K73)</f>
        <v>0</v>
      </c>
      <c r="L73" s="157">
        <f>SUM(Ф.4.1.КФК1!L73)</f>
        <v>0</v>
      </c>
      <c r="M73" s="157">
        <f>SUM(Ф.4.1.КФК1!M73)</f>
        <v>0</v>
      </c>
      <c r="N73" s="157">
        <f>SUM(Ф.4.1.КФК1!N73)</f>
        <v>0</v>
      </c>
      <c r="O73" s="157">
        <f>SUM(Ф.4.1.КФК1!O73)</f>
        <v>0</v>
      </c>
      <c r="P73" s="157">
        <f>SUM(Ф.4.1.КФК1!P73)</f>
        <v>0</v>
      </c>
      <c r="Q73" s="334" t="s">
        <v>1255</v>
      </c>
      <c r="R73" s="334" t="s">
        <v>1255</v>
      </c>
    </row>
    <row r="74" spans="1:18" s="11" customFormat="1" ht="12.75" thickTop="1" thickBot="1" x14ac:dyDescent="0.25">
      <c r="A74" s="312" t="s">
        <v>1242</v>
      </c>
      <c r="B74" s="177">
        <v>3132</v>
      </c>
      <c r="C74" s="176">
        <v>510</v>
      </c>
      <c r="D74" s="157">
        <f>SUM(Ф.4.1.КФК1!D74)</f>
        <v>0</v>
      </c>
      <c r="E74" s="334" t="s">
        <v>1255</v>
      </c>
      <c r="F74" s="334" t="s">
        <v>1255</v>
      </c>
      <c r="G74" s="334" t="s">
        <v>1255</v>
      </c>
      <c r="H74" s="334" t="s">
        <v>1255</v>
      </c>
      <c r="I74" s="334" t="s">
        <v>1255</v>
      </c>
      <c r="J74" s="334" t="s">
        <v>1255</v>
      </c>
      <c r="K74" s="157">
        <f>SUM(Ф.4.1.КФК1!K74)</f>
        <v>0</v>
      </c>
      <c r="L74" s="157">
        <f>SUM(Ф.4.1.КФК1!L74)</f>
        <v>0</v>
      </c>
      <c r="M74" s="157">
        <f>SUM(Ф.4.1.КФК1!M74)</f>
        <v>0</v>
      </c>
      <c r="N74" s="157">
        <f>SUM(Ф.4.1.КФК1!N74)</f>
        <v>0</v>
      </c>
      <c r="O74" s="157">
        <f>SUM(Ф.4.1.КФК1!O74)</f>
        <v>0</v>
      </c>
      <c r="P74" s="157">
        <f>SUM(Ф.4.1.КФК1!P74)</f>
        <v>0</v>
      </c>
      <c r="Q74" s="334" t="s">
        <v>1255</v>
      </c>
      <c r="R74" s="334" t="s">
        <v>1255</v>
      </c>
    </row>
    <row r="75" spans="1:18" s="11" customFormat="1" ht="12.75" thickTop="1" thickBot="1" x14ac:dyDescent="0.25">
      <c r="A75" s="179" t="s">
        <v>1243</v>
      </c>
      <c r="B75" s="182">
        <v>3140</v>
      </c>
      <c r="C75" s="338">
        <v>520</v>
      </c>
      <c r="D75" s="157">
        <f>SUM(Ф.4.1.КФК1!D75)</f>
        <v>0</v>
      </c>
      <c r="E75" s="334" t="s">
        <v>1255</v>
      </c>
      <c r="F75" s="334" t="s">
        <v>1255</v>
      </c>
      <c r="G75" s="334" t="s">
        <v>1255</v>
      </c>
      <c r="H75" s="334" t="s">
        <v>1255</v>
      </c>
      <c r="I75" s="334" t="s">
        <v>1255</v>
      </c>
      <c r="J75" s="334" t="s">
        <v>1255</v>
      </c>
      <c r="K75" s="157">
        <f>SUM(Ф.4.1.КФК1!K75)</f>
        <v>0</v>
      </c>
      <c r="L75" s="157">
        <f>SUM(Ф.4.1.КФК1!L75)</f>
        <v>0</v>
      </c>
      <c r="M75" s="157">
        <f>SUM(Ф.4.1.КФК1!M75)</f>
        <v>0</v>
      </c>
      <c r="N75" s="157">
        <f>SUM(Ф.4.1.КФК1!N75)</f>
        <v>0</v>
      </c>
      <c r="O75" s="157">
        <f>SUM(Ф.4.1.КФК1!O75)</f>
        <v>0</v>
      </c>
      <c r="P75" s="157">
        <f>SUM(Ф.4.1.КФК1!P75)</f>
        <v>0</v>
      </c>
      <c r="Q75" s="334" t="s">
        <v>1255</v>
      </c>
      <c r="R75" s="334" t="s">
        <v>1255</v>
      </c>
    </row>
    <row r="76" spans="1:18" s="11" customFormat="1" ht="13.5" thickTop="1" thickBot="1" x14ac:dyDescent="0.25">
      <c r="A76" s="313" t="s">
        <v>2291</v>
      </c>
      <c r="B76" s="177">
        <v>3141</v>
      </c>
      <c r="C76" s="176">
        <v>530</v>
      </c>
      <c r="D76" s="157">
        <f>SUM(Ф.4.1.КФК1!D76)</f>
        <v>0</v>
      </c>
      <c r="E76" s="334" t="s">
        <v>1255</v>
      </c>
      <c r="F76" s="334" t="s">
        <v>1255</v>
      </c>
      <c r="G76" s="334" t="s">
        <v>1255</v>
      </c>
      <c r="H76" s="334" t="s">
        <v>1255</v>
      </c>
      <c r="I76" s="334" t="s">
        <v>1255</v>
      </c>
      <c r="J76" s="334" t="s">
        <v>1255</v>
      </c>
      <c r="K76" s="157">
        <f>SUM(Ф.4.1.КФК1!K76)</f>
        <v>0</v>
      </c>
      <c r="L76" s="157">
        <f>SUM(Ф.4.1.КФК1!L76)</f>
        <v>0</v>
      </c>
      <c r="M76" s="157">
        <f>SUM(Ф.4.1.КФК1!M76)</f>
        <v>0</v>
      </c>
      <c r="N76" s="157">
        <f>SUM(Ф.4.1.КФК1!N76)</f>
        <v>0</v>
      </c>
      <c r="O76" s="157">
        <f>SUM(Ф.4.1.КФК1!O76)</f>
        <v>0</v>
      </c>
      <c r="P76" s="157">
        <f>SUM(Ф.4.1.КФК1!P76)</f>
        <v>0</v>
      </c>
      <c r="Q76" s="334" t="s">
        <v>1255</v>
      </c>
      <c r="R76" s="334" t="s">
        <v>1255</v>
      </c>
    </row>
    <row r="77" spans="1:18" s="11" customFormat="1" ht="13.5" thickTop="1" thickBot="1" x14ac:dyDescent="0.25">
      <c r="A77" s="313" t="s">
        <v>2292</v>
      </c>
      <c r="B77" s="177">
        <v>3142</v>
      </c>
      <c r="C77" s="176">
        <v>540</v>
      </c>
      <c r="D77" s="157">
        <f>SUM(Ф.4.1.КФК1!D77)</f>
        <v>0</v>
      </c>
      <c r="E77" s="334" t="s">
        <v>1255</v>
      </c>
      <c r="F77" s="334" t="s">
        <v>1255</v>
      </c>
      <c r="G77" s="334" t="s">
        <v>1255</v>
      </c>
      <c r="H77" s="334" t="s">
        <v>1255</v>
      </c>
      <c r="I77" s="334" t="s">
        <v>1255</v>
      </c>
      <c r="J77" s="334" t="s">
        <v>1255</v>
      </c>
      <c r="K77" s="157">
        <f>SUM(Ф.4.1.КФК1!K77)</f>
        <v>0</v>
      </c>
      <c r="L77" s="157">
        <f>SUM(Ф.4.1.КФК1!L77)</f>
        <v>0</v>
      </c>
      <c r="M77" s="157">
        <f>SUM(Ф.4.1.КФК1!M77)</f>
        <v>0</v>
      </c>
      <c r="N77" s="157">
        <f>SUM(Ф.4.1.КФК1!N77)</f>
        <v>0</v>
      </c>
      <c r="O77" s="157">
        <f>SUM(Ф.4.1.КФК1!O77)</f>
        <v>0</v>
      </c>
      <c r="P77" s="157">
        <f>SUM(Ф.4.1.КФК1!P77)</f>
        <v>0</v>
      </c>
      <c r="Q77" s="334" t="s">
        <v>1255</v>
      </c>
      <c r="R77" s="334" t="s">
        <v>1255</v>
      </c>
    </row>
    <row r="78" spans="1:18" s="11" customFormat="1" ht="13.5" thickTop="1" thickBot="1" x14ac:dyDescent="0.25">
      <c r="A78" s="313" t="s">
        <v>2293</v>
      </c>
      <c r="B78" s="177">
        <v>3143</v>
      </c>
      <c r="C78" s="176">
        <v>550</v>
      </c>
      <c r="D78" s="157">
        <f>SUM(Ф.4.1.КФК1!D78)</f>
        <v>0</v>
      </c>
      <c r="E78" s="334" t="s">
        <v>1255</v>
      </c>
      <c r="F78" s="334" t="s">
        <v>1255</v>
      </c>
      <c r="G78" s="334" t="s">
        <v>1255</v>
      </c>
      <c r="H78" s="334" t="s">
        <v>1255</v>
      </c>
      <c r="I78" s="334" t="s">
        <v>1255</v>
      </c>
      <c r="J78" s="334" t="s">
        <v>1255</v>
      </c>
      <c r="K78" s="157">
        <f>SUM(Ф.4.1.КФК1!K78)</f>
        <v>0</v>
      </c>
      <c r="L78" s="157">
        <f>SUM(Ф.4.1.КФК1!L78)</f>
        <v>0</v>
      </c>
      <c r="M78" s="157">
        <f>SUM(Ф.4.1.КФК1!M78)</f>
        <v>0</v>
      </c>
      <c r="N78" s="157">
        <f>SUM(Ф.4.1.КФК1!N78)</f>
        <v>0</v>
      </c>
      <c r="O78" s="157">
        <f>SUM(Ф.4.1.КФК1!O78)</f>
        <v>0</v>
      </c>
      <c r="P78" s="157">
        <f>SUM(Ф.4.1.КФК1!P78)</f>
        <v>0</v>
      </c>
      <c r="Q78" s="334" t="s">
        <v>1255</v>
      </c>
      <c r="R78" s="334" t="s">
        <v>1255</v>
      </c>
    </row>
    <row r="79" spans="1:18" s="11" customFormat="1" ht="12.75" thickTop="1" thickBot="1" x14ac:dyDescent="0.25">
      <c r="A79" s="179" t="s">
        <v>1269</v>
      </c>
      <c r="B79" s="182">
        <v>3150</v>
      </c>
      <c r="C79" s="338">
        <v>560</v>
      </c>
      <c r="D79" s="157">
        <f>SUM(Ф.4.1.КФК1!D79)</f>
        <v>0</v>
      </c>
      <c r="E79" s="334" t="s">
        <v>1255</v>
      </c>
      <c r="F79" s="334" t="s">
        <v>1255</v>
      </c>
      <c r="G79" s="334" t="s">
        <v>1255</v>
      </c>
      <c r="H79" s="334" t="s">
        <v>1255</v>
      </c>
      <c r="I79" s="334" t="s">
        <v>1255</v>
      </c>
      <c r="J79" s="334" t="s">
        <v>1255</v>
      </c>
      <c r="K79" s="157">
        <f>SUM(Ф.4.1.КФК1!K79)</f>
        <v>0</v>
      </c>
      <c r="L79" s="157">
        <f>SUM(Ф.4.1.КФК1!L79)</f>
        <v>0</v>
      </c>
      <c r="M79" s="157">
        <f>SUM(Ф.4.1.КФК1!M79)</f>
        <v>0</v>
      </c>
      <c r="N79" s="157">
        <f>SUM(Ф.4.1.КФК1!N79)</f>
        <v>0</v>
      </c>
      <c r="O79" s="157">
        <f>SUM(Ф.4.1.КФК1!O79)</f>
        <v>0</v>
      </c>
      <c r="P79" s="157">
        <f>SUM(Ф.4.1.КФК1!P79)</f>
        <v>0</v>
      </c>
      <c r="Q79" s="334" t="s">
        <v>1255</v>
      </c>
      <c r="R79" s="334" t="s">
        <v>1255</v>
      </c>
    </row>
    <row r="80" spans="1:18" s="11" customFormat="1" ht="12.75" thickTop="1" thickBot="1" x14ac:dyDescent="0.25">
      <c r="A80" s="179" t="s">
        <v>2294</v>
      </c>
      <c r="B80" s="182">
        <v>3160</v>
      </c>
      <c r="C80" s="338">
        <v>570</v>
      </c>
      <c r="D80" s="157">
        <f>SUM(Ф.4.1.КФК1!D80)</f>
        <v>0</v>
      </c>
      <c r="E80" s="334" t="s">
        <v>1255</v>
      </c>
      <c r="F80" s="334" t="s">
        <v>1255</v>
      </c>
      <c r="G80" s="334" t="s">
        <v>1255</v>
      </c>
      <c r="H80" s="334" t="s">
        <v>1255</v>
      </c>
      <c r="I80" s="334" t="s">
        <v>1255</v>
      </c>
      <c r="J80" s="334" t="s">
        <v>1255</v>
      </c>
      <c r="K80" s="157">
        <f>SUM(Ф.4.1.КФК1!K80)</f>
        <v>0</v>
      </c>
      <c r="L80" s="157">
        <f>SUM(Ф.4.1.КФК1!L80)</f>
        <v>0</v>
      </c>
      <c r="M80" s="157">
        <f>SUM(Ф.4.1.КФК1!M80)</f>
        <v>0</v>
      </c>
      <c r="N80" s="157">
        <f>SUM(Ф.4.1.КФК1!N80)</f>
        <v>0</v>
      </c>
      <c r="O80" s="157">
        <f>SUM(Ф.4.1.КФК1!O80)</f>
        <v>0</v>
      </c>
      <c r="P80" s="157">
        <f>SUM(Ф.4.1.КФК1!P80)</f>
        <v>0</v>
      </c>
      <c r="Q80" s="334" t="s">
        <v>1255</v>
      </c>
      <c r="R80" s="334" t="s">
        <v>1255</v>
      </c>
    </row>
    <row r="81" spans="1:18" s="11" customFormat="1" ht="12.75" thickTop="1" thickBot="1" x14ac:dyDescent="0.25">
      <c r="A81" s="178" t="s">
        <v>1270</v>
      </c>
      <c r="B81" s="181">
        <v>3200</v>
      </c>
      <c r="C81" s="184">
        <v>580</v>
      </c>
      <c r="D81" s="157">
        <f>SUM(Ф.4.1.КФК1!D81)</f>
        <v>0</v>
      </c>
      <c r="E81" s="334" t="s">
        <v>1255</v>
      </c>
      <c r="F81" s="334" t="s">
        <v>1255</v>
      </c>
      <c r="G81" s="334" t="s">
        <v>1255</v>
      </c>
      <c r="H81" s="334" t="s">
        <v>1255</v>
      </c>
      <c r="I81" s="334" t="s">
        <v>1255</v>
      </c>
      <c r="J81" s="334" t="s">
        <v>1255</v>
      </c>
      <c r="K81" s="157">
        <f>SUM(Ф.4.1.КФК1!K81)</f>
        <v>0</v>
      </c>
      <c r="L81" s="157">
        <f>SUM(Ф.4.1.КФК1!L81)</f>
        <v>0</v>
      </c>
      <c r="M81" s="157">
        <f>SUM(Ф.4.1.КФК1!M81)</f>
        <v>0</v>
      </c>
      <c r="N81" s="157">
        <f>SUM(Ф.4.1.КФК1!N81)</f>
        <v>0</v>
      </c>
      <c r="O81" s="157">
        <f>SUM(Ф.4.1.КФК1!O81)</f>
        <v>0</v>
      </c>
      <c r="P81" s="157">
        <f>SUM(Ф.4.1.КФК1!P81)</f>
        <v>0</v>
      </c>
      <c r="Q81" s="334" t="s">
        <v>1255</v>
      </c>
      <c r="R81" s="334" t="s">
        <v>1255</v>
      </c>
    </row>
    <row r="82" spans="1:18" s="11" customFormat="1" ht="12.75" thickTop="1" thickBot="1" x14ac:dyDescent="0.25">
      <c r="A82" s="180" t="s">
        <v>1165</v>
      </c>
      <c r="B82" s="182">
        <v>3210</v>
      </c>
      <c r="C82" s="338">
        <v>590</v>
      </c>
      <c r="D82" s="157">
        <f>SUM(Ф.4.1.КФК1!D82)</f>
        <v>0</v>
      </c>
      <c r="E82" s="334" t="s">
        <v>1255</v>
      </c>
      <c r="F82" s="334" t="s">
        <v>1255</v>
      </c>
      <c r="G82" s="334" t="s">
        <v>1255</v>
      </c>
      <c r="H82" s="334" t="s">
        <v>1255</v>
      </c>
      <c r="I82" s="334" t="s">
        <v>1255</v>
      </c>
      <c r="J82" s="334" t="s">
        <v>1255</v>
      </c>
      <c r="K82" s="157">
        <f>SUM(Ф.4.1.КФК1!K82)</f>
        <v>0</v>
      </c>
      <c r="L82" s="157">
        <f>SUM(Ф.4.1.КФК1!L82)</f>
        <v>0</v>
      </c>
      <c r="M82" s="157">
        <f>SUM(Ф.4.1.КФК1!M82)</f>
        <v>0</v>
      </c>
      <c r="N82" s="157">
        <f>SUM(Ф.4.1.КФК1!N82)</f>
        <v>0</v>
      </c>
      <c r="O82" s="157">
        <f>SUM(Ф.4.1.КФК1!O82)</f>
        <v>0</v>
      </c>
      <c r="P82" s="157">
        <f>SUM(Ф.4.1.КФК1!P82)</f>
        <v>0</v>
      </c>
      <c r="Q82" s="334" t="s">
        <v>1255</v>
      </c>
      <c r="R82" s="334" t="s">
        <v>1255</v>
      </c>
    </row>
    <row r="83" spans="1:18" s="11" customFormat="1" ht="12.75" thickTop="1" thickBot="1" x14ac:dyDescent="0.25">
      <c r="A83" s="180" t="s">
        <v>1271</v>
      </c>
      <c r="B83" s="182">
        <v>3220</v>
      </c>
      <c r="C83" s="338">
        <v>600</v>
      </c>
      <c r="D83" s="157">
        <f>SUM(Ф.4.1.КФК1!D83)</f>
        <v>0</v>
      </c>
      <c r="E83" s="334" t="s">
        <v>1255</v>
      </c>
      <c r="F83" s="334" t="s">
        <v>1255</v>
      </c>
      <c r="G83" s="334" t="s">
        <v>1255</v>
      </c>
      <c r="H83" s="334" t="s">
        <v>1255</v>
      </c>
      <c r="I83" s="334" t="s">
        <v>1255</v>
      </c>
      <c r="J83" s="334" t="s">
        <v>1255</v>
      </c>
      <c r="K83" s="157">
        <f>SUM(Ф.4.1.КФК1!K83)</f>
        <v>0</v>
      </c>
      <c r="L83" s="157">
        <f>SUM(Ф.4.1.КФК1!L83)</f>
        <v>0</v>
      </c>
      <c r="M83" s="157">
        <f>SUM(Ф.4.1.КФК1!M83)</f>
        <v>0</v>
      </c>
      <c r="N83" s="157">
        <f>SUM(Ф.4.1.КФК1!N83)</f>
        <v>0</v>
      </c>
      <c r="O83" s="157">
        <f>SUM(Ф.4.1.КФК1!O83)</f>
        <v>0</v>
      </c>
      <c r="P83" s="157">
        <f>SUM(Ф.4.1.КФК1!P83)</f>
        <v>0</v>
      </c>
      <c r="Q83" s="334" t="s">
        <v>1255</v>
      </c>
      <c r="R83" s="334" t="s">
        <v>1255</v>
      </c>
    </row>
    <row r="84" spans="1:18" s="11" customFormat="1" ht="11.25" customHeight="1" thickTop="1" thickBot="1" x14ac:dyDescent="0.25">
      <c r="A84" s="179" t="s">
        <v>2295</v>
      </c>
      <c r="B84" s="182">
        <v>3230</v>
      </c>
      <c r="C84" s="338">
        <v>610</v>
      </c>
      <c r="D84" s="157">
        <f>SUM(Ф.4.1.КФК1!D84)</f>
        <v>0</v>
      </c>
      <c r="E84" s="334" t="s">
        <v>1255</v>
      </c>
      <c r="F84" s="334" t="s">
        <v>1255</v>
      </c>
      <c r="G84" s="334" t="s">
        <v>1255</v>
      </c>
      <c r="H84" s="334" t="s">
        <v>1255</v>
      </c>
      <c r="I84" s="334" t="s">
        <v>1255</v>
      </c>
      <c r="J84" s="334" t="s">
        <v>1255</v>
      </c>
      <c r="K84" s="157">
        <f>SUM(Ф.4.1.КФК1!K84)</f>
        <v>0</v>
      </c>
      <c r="L84" s="157">
        <f>SUM(Ф.4.1.КФК1!L84)</f>
        <v>0</v>
      </c>
      <c r="M84" s="157">
        <f>SUM(Ф.4.1.КФК1!M84)</f>
        <v>0</v>
      </c>
      <c r="N84" s="157">
        <f>SUM(Ф.4.1.КФК1!N84)</f>
        <v>0</v>
      </c>
      <c r="O84" s="157">
        <f>SUM(Ф.4.1.КФК1!O84)</f>
        <v>0</v>
      </c>
      <c r="P84" s="157">
        <f>SUM(Ф.4.1.КФК1!P84)</f>
        <v>0</v>
      </c>
      <c r="Q84" s="334" t="s">
        <v>1255</v>
      </c>
      <c r="R84" s="334" t="s">
        <v>1255</v>
      </c>
    </row>
    <row r="85" spans="1:18" s="11" customFormat="1" ht="13.5" customHeight="1" thickTop="1" thickBot="1" x14ac:dyDescent="0.25">
      <c r="A85" s="180" t="s">
        <v>1272</v>
      </c>
      <c r="B85" s="182">
        <v>3240</v>
      </c>
      <c r="C85" s="338">
        <v>620</v>
      </c>
      <c r="D85" s="157">
        <f>SUM(Ф.4.1.КФК1!D85)</f>
        <v>0</v>
      </c>
      <c r="E85" s="334" t="s">
        <v>1255</v>
      </c>
      <c r="F85" s="334" t="s">
        <v>1255</v>
      </c>
      <c r="G85" s="334" t="s">
        <v>1255</v>
      </c>
      <c r="H85" s="334" t="s">
        <v>1255</v>
      </c>
      <c r="I85" s="334" t="s">
        <v>1255</v>
      </c>
      <c r="J85" s="334" t="s">
        <v>1255</v>
      </c>
      <c r="K85" s="157">
        <f>SUM(Ф.4.1.КФК1!K85)</f>
        <v>0</v>
      </c>
      <c r="L85" s="157">
        <f>SUM(Ф.4.1.КФК1!L85)</f>
        <v>0</v>
      </c>
      <c r="M85" s="157">
        <f>SUM(Ф.4.1.КФК1!M85)</f>
        <v>0</v>
      </c>
      <c r="N85" s="157">
        <f>SUM(Ф.4.1.КФК1!N85)</f>
        <v>0</v>
      </c>
      <c r="O85" s="157">
        <f>SUM(Ф.4.1.КФК1!O85)</f>
        <v>0</v>
      </c>
      <c r="P85" s="157">
        <f>SUM(Ф.4.1.КФК1!P85)</f>
        <v>0</v>
      </c>
      <c r="Q85" s="334" t="s">
        <v>1255</v>
      </c>
      <c r="R85" s="334" t="s">
        <v>1255</v>
      </c>
    </row>
    <row r="86" spans="1:18" s="11" customFormat="1" ht="12" hidden="1" customHeight="1" thickTop="1" x14ac:dyDescent="0.2">
      <c r="A86" s="189"/>
      <c r="B86" s="193"/>
      <c r="C86" s="194"/>
      <c r="D86" s="195"/>
      <c r="E86" s="195"/>
      <c r="F86" s="196"/>
      <c r="G86" s="196"/>
      <c r="H86" s="196"/>
      <c r="I86" s="196"/>
      <c r="J86" s="196"/>
      <c r="K86" s="195"/>
      <c r="L86" s="195"/>
      <c r="M86" s="195"/>
      <c r="N86" s="195"/>
      <c r="O86" s="195"/>
      <c r="P86" s="195"/>
      <c r="Q86" s="195"/>
      <c r="R86" s="196"/>
    </row>
    <row r="87" spans="1:18" s="11" customFormat="1" ht="12" hidden="1" customHeight="1" x14ac:dyDescent="0.2">
      <c r="A87" s="54"/>
      <c r="B87" s="53"/>
      <c r="C87" s="85"/>
      <c r="D87" s="151"/>
      <c r="E87" s="151"/>
      <c r="F87" s="152"/>
      <c r="G87" s="152"/>
      <c r="H87" s="152"/>
      <c r="I87" s="152"/>
      <c r="J87" s="152"/>
      <c r="K87" s="151"/>
      <c r="L87" s="151"/>
      <c r="M87" s="151"/>
      <c r="N87" s="151"/>
      <c r="O87" s="151"/>
      <c r="P87" s="151"/>
      <c r="Q87" s="151"/>
      <c r="R87" s="152"/>
    </row>
    <row r="88" spans="1:18" s="11" customFormat="1" ht="12" hidden="1" customHeight="1" x14ac:dyDescent="0.2">
      <c r="A88" s="52" t="s">
        <v>1051</v>
      </c>
      <c r="B88" s="53">
        <v>2450</v>
      </c>
      <c r="C88" s="85">
        <v>610</v>
      </c>
      <c r="D88" s="84" t="e">
        <f>IF(((SUM(Ф.4.1.КФК1!D88))+(SUM(#REF!))+(SUM(#REF!))+(SUM(#REF!))+(SUM(#REF!))+(SUM(#REF!))+(SUM(#REF!))+(SUM(#REF!))+(SUM(#REF!))+(SUM(#REF!))+(SUM(#REF!))+(SUM(#REF!))+(SUM(#REF!))+(SUM(#REF!))+(SUM(#REF!))+(SUM(#REF!))+(SUM(#REF!))+(SUM(#REF!))+(SUM(#REF!))+(SUM(#REF!)))&gt;0,(SUM(Ф.4.1.КФК1!D88))+(SUM(#REF!))+(SUM(#REF!))+(SUM(#REF!))+(SUM(#REF!))+(SUM(#REF!))+(SUM(#REF!))+(SUM(#REF!))+(SUM(#REF!))+(SUM(#REF!))+(SUM(#REF!))+(SUM(#REF!))+(SUM(#REF!))+(SUM(#REF!))+(SUM(#REF!))+(SUM(#REF!))+(SUM(#REF!))+(SUM(#REF!))+(SUM(#REF!))+(SUM(#REF!)),"-")</f>
        <v>#REF!</v>
      </c>
      <c r="E88" s="84"/>
      <c r="F88" s="36" t="s">
        <v>1255</v>
      </c>
      <c r="G88" s="36" t="s">
        <v>1255</v>
      </c>
      <c r="H88" s="36" t="s">
        <v>1255</v>
      </c>
      <c r="I88" s="36" t="s">
        <v>1255</v>
      </c>
      <c r="J88" s="36" t="s">
        <v>1255</v>
      </c>
      <c r="K88" s="84" t="e">
        <f>IF(((SUM(Ф.4.1.КФК1!K88))+(SUM(#REF!))+(SUM(#REF!))+(SUM(#REF!))+(SUM(#REF!))+(SUM(#REF!))+(SUM(#REF!))+(SUM(#REF!))+(SUM(#REF!))+(SUM(#REF!))+(SUM(#REF!))+(SUM(#REF!))+(SUM(#REF!))+(SUM(#REF!))+(SUM(#REF!))+(SUM(#REF!))+(SUM(#REF!))+(SUM(#REF!))+(SUM(#REF!))+(SUM(#REF!)))&gt;0,(SUM(Ф.4.1.КФК1!K88))+(SUM(#REF!))+(SUM(#REF!))+(SUM(#REF!))+(SUM(#REF!))+(SUM(#REF!))+(SUM(#REF!))+(SUM(#REF!))+(SUM(#REF!))+(SUM(#REF!))+(SUM(#REF!))+(SUM(#REF!))+(SUM(#REF!))+(SUM(#REF!))+(SUM(#REF!))+(SUM(#REF!))+(SUM(#REF!))+(SUM(#REF!))+(SUM(#REF!))+(SUM(#REF!)),"-")</f>
        <v>#REF!</v>
      </c>
      <c r="L88" s="84"/>
      <c r="M88" s="84"/>
      <c r="N88" s="84" t="e">
        <f>IF(((SUM(Ф.4.1.КФК1!N88))+(SUM(#REF!))+(SUM(#REF!))+(SUM(#REF!))+(SUM(#REF!))+(SUM(#REF!))+(SUM(#REF!))+(SUM(#REF!))+(SUM(#REF!))+(SUM(#REF!))+(SUM(#REF!))+(SUM(#REF!))+(SUM(#REF!))+(SUM(#REF!))+(SUM(#REF!))+(SUM(#REF!))+(SUM(#REF!))+(SUM(#REF!))+(SUM(#REF!))+(SUM(#REF!)))&gt;0,(SUM(Ф.4.1.КФК1!N88))+(SUM(#REF!))+(SUM(#REF!))+(SUM(#REF!))+(SUM(#REF!))+(SUM(#REF!))+(SUM(#REF!))+(SUM(#REF!))+(SUM(#REF!))+(SUM(#REF!))+(SUM(#REF!))+(SUM(#REF!))+(SUM(#REF!))+(SUM(#REF!))+(SUM(#REF!))+(SUM(#REF!))+(SUM(#REF!))+(SUM(#REF!))+(SUM(#REF!))+(SUM(#REF!)),"-")</f>
        <v>#REF!</v>
      </c>
      <c r="O88" s="84" t="e">
        <f>IF(((SUM(Ф.4.1.КФК1!O88))+(SUM(#REF!))+(SUM(#REF!))+(SUM(#REF!))+(SUM(#REF!))+(SUM(#REF!))+(SUM(#REF!))+(SUM(#REF!))+(SUM(#REF!))+(SUM(#REF!))+(SUM(#REF!))+(SUM(#REF!))+(SUM(#REF!))+(SUM(#REF!))+(SUM(#REF!))+(SUM(#REF!))+(SUM(#REF!))+(SUM(#REF!))+(SUM(#REF!))+(SUM(#REF!)))&gt;0,(SUM(Ф.4.1.КФК1!O88))+(SUM(#REF!))+(SUM(#REF!))+(SUM(#REF!))+(SUM(#REF!))+(SUM(#REF!))+(SUM(#REF!))+(SUM(#REF!))+(SUM(#REF!))+(SUM(#REF!))+(SUM(#REF!))+(SUM(#REF!))+(SUM(#REF!))+(SUM(#REF!))+(SUM(#REF!))+(SUM(#REF!))+(SUM(#REF!))+(SUM(#REF!))+(SUM(#REF!))+(SUM(#REF!)),"-")</f>
        <v>#REF!</v>
      </c>
      <c r="P88" s="84" t="e">
        <f>IF(((SUM(Ф.4.1.КФК1!P88))+(SUM(#REF!))+(SUM(#REF!))+(SUM(#REF!))+(SUM(#REF!))+(SUM(#REF!))+(SUM(#REF!))+(SUM(#REF!))+(SUM(#REF!))+(SUM(#REF!))+(SUM(#REF!))+(SUM(#REF!))+(SUM(#REF!))+(SUM(#REF!))+(SUM(#REF!))+(SUM(#REF!))+(SUM(#REF!))+(SUM(#REF!))+(SUM(#REF!))+(SUM(#REF!)))&gt;0,(SUM(Ф.4.1.КФК1!P88))+(SUM(#REF!))+(SUM(#REF!))+(SUM(#REF!))+(SUM(#REF!))+(SUM(#REF!))+(SUM(#REF!))+(SUM(#REF!))+(SUM(#REF!))+(SUM(#REF!))+(SUM(#REF!))+(SUM(#REF!))+(SUM(#REF!))+(SUM(#REF!))+(SUM(#REF!))+(SUM(#REF!))+(SUM(#REF!))+(SUM(#REF!))+(SUM(#REF!))+(SUM(#REF!)),"-")</f>
        <v>#REF!</v>
      </c>
      <c r="Q88" s="84"/>
      <c r="R88" s="36" t="s">
        <v>1255</v>
      </c>
    </row>
    <row r="89" spans="1:18" s="11" customFormat="1" ht="12" hidden="1" customHeight="1" x14ac:dyDescent="0.2">
      <c r="A89" s="50" t="s">
        <v>1230</v>
      </c>
      <c r="B89" s="51">
        <v>4100</v>
      </c>
      <c r="C89" s="8">
        <v>620</v>
      </c>
      <c r="D89" s="36" t="s">
        <v>1255</v>
      </c>
      <c r="E89" s="36"/>
      <c r="F89" s="36" t="s">
        <v>1255</v>
      </c>
      <c r="G89" s="36" t="s">
        <v>1255</v>
      </c>
      <c r="H89" s="36" t="s">
        <v>1255</v>
      </c>
      <c r="I89" s="36" t="s">
        <v>1255</v>
      </c>
      <c r="J89" s="36" t="s">
        <v>1255</v>
      </c>
      <c r="K89" s="36" t="s">
        <v>1255</v>
      </c>
      <c r="L89" s="36"/>
      <c r="M89" s="36"/>
      <c r="N89" s="36" t="s">
        <v>1255</v>
      </c>
      <c r="O89" s="36" t="s">
        <v>1255</v>
      </c>
      <c r="P89" s="36" t="s">
        <v>1255</v>
      </c>
      <c r="Q89" s="36"/>
      <c r="R89" s="36" t="s">
        <v>1255</v>
      </c>
    </row>
    <row r="90" spans="1:18" s="11" customFormat="1" ht="12" hidden="1" customHeight="1" x14ac:dyDescent="0.2">
      <c r="A90" s="52" t="s">
        <v>1275</v>
      </c>
      <c r="B90" s="53">
        <v>4110</v>
      </c>
      <c r="C90" s="8">
        <v>630</v>
      </c>
      <c r="D90" s="36" t="s">
        <v>1255</v>
      </c>
      <c r="E90" s="36"/>
      <c r="F90" s="36" t="s">
        <v>1255</v>
      </c>
      <c r="G90" s="36" t="s">
        <v>1255</v>
      </c>
      <c r="H90" s="36" t="s">
        <v>1255</v>
      </c>
      <c r="I90" s="36" t="s">
        <v>1255</v>
      </c>
      <c r="J90" s="36" t="s">
        <v>1255</v>
      </c>
      <c r="K90" s="36" t="s">
        <v>1255</v>
      </c>
      <c r="L90" s="36"/>
      <c r="M90" s="36"/>
      <c r="N90" s="36" t="s">
        <v>1255</v>
      </c>
      <c r="O90" s="36" t="s">
        <v>1255</v>
      </c>
      <c r="P90" s="36" t="s">
        <v>1255</v>
      </c>
      <c r="Q90" s="36"/>
      <c r="R90" s="36" t="s">
        <v>1255</v>
      </c>
    </row>
    <row r="91" spans="1:18" s="11" customFormat="1" ht="12" hidden="1" customHeight="1" x14ac:dyDescent="0.2">
      <c r="A91" s="45" t="s">
        <v>1047</v>
      </c>
      <c r="B91" s="46">
        <v>4111</v>
      </c>
      <c r="C91" s="8">
        <v>640</v>
      </c>
      <c r="D91" s="36" t="s">
        <v>1255</v>
      </c>
      <c r="E91" s="36"/>
      <c r="F91" s="36" t="s">
        <v>1255</v>
      </c>
      <c r="G91" s="36" t="s">
        <v>1255</v>
      </c>
      <c r="H91" s="36" t="s">
        <v>1255</v>
      </c>
      <c r="I91" s="36" t="s">
        <v>1255</v>
      </c>
      <c r="J91" s="36" t="s">
        <v>1255</v>
      </c>
      <c r="K91" s="36" t="s">
        <v>1255</v>
      </c>
      <c r="L91" s="36"/>
      <c r="M91" s="36"/>
      <c r="N91" s="36" t="s">
        <v>1255</v>
      </c>
      <c r="O91" s="36" t="s">
        <v>1255</v>
      </c>
      <c r="P91" s="36" t="s">
        <v>1255</v>
      </c>
      <c r="Q91" s="36"/>
      <c r="R91" s="36" t="s">
        <v>1255</v>
      </c>
    </row>
    <row r="92" spans="1:18" s="11" customFormat="1" ht="12" hidden="1" customHeight="1" x14ac:dyDescent="0.2">
      <c r="A92" s="45" t="s">
        <v>1048</v>
      </c>
      <c r="B92" s="46">
        <v>4112</v>
      </c>
      <c r="C92" s="8">
        <v>650</v>
      </c>
      <c r="D92" s="36" t="s">
        <v>1255</v>
      </c>
      <c r="E92" s="36"/>
      <c r="F92" s="36" t="s">
        <v>1255</v>
      </c>
      <c r="G92" s="36" t="s">
        <v>1255</v>
      </c>
      <c r="H92" s="36" t="s">
        <v>1255</v>
      </c>
      <c r="I92" s="36" t="s">
        <v>1255</v>
      </c>
      <c r="J92" s="36" t="s">
        <v>1255</v>
      </c>
      <c r="K92" s="36" t="s">
        <v>1255</v>
      </c>
      <c r="L92" s="36"/>
      <c r="M92" s="36"/>
      <c r="N92" s="36" t="s">
        <v>1255</v>
      </c>
      <c r="O92" s="36" t="s">
        <v>1255</v>
      </c>
      <c r="P92" s="36" t="s">
        <v>1255</v>
      </c>
      <c r="Q92" s="36"/>
      <c r="R92" s="36" t="s">
        <v>1255</v>
      </c>
    </row>
    <row r="93" spans="1:18" s="11" customFormat="1" ht="12" hidden="1" customHeight="1" x14ac:dyDescent="0.2">
      <c r="A93" s="55" t="s">
        <v>1231</v>
      </c>
      <c r="B93" s="46">
        <v>4113</v>
      </c>
      <c r="C93" s="8">
        <v>660</v>
      </c>
      <c r="D93" s="36" t="s">
        <v>1255</v>
      </c>
      <c r="E93" s="36"/>
      <c r="F93" s="36" t="s">
        <v>1255</v>
      </c>
      <c r="G93" s="36" t="s">
        <v>1255</v>
      </c>
      <c r="H93" s="36" t="s">
        <v>1255</v>
      </c>
      <c r="I93" s="36" t="s">
        <v>1255</v>
      </c>
      <c r="J93" s="36" t="s">
        <v>1255</v>
      </c>
      <c r="K93" s="36" t="s">
        <v>1255</v>
      </c>
      <c r="L93" s="36"/>
      <c r="M93" s="36"/>
      <c r="N93" s="36" t="s">
        <v>1255</v>
      </c>
      <c r="O93" s="36" t="s">
        <v>1255</v>
      </c>
      <c r="P93" s="36" t="s">
        <v>1255</v>
      </c>
      <c r="Q93" s="36"/>
      <c r="R93" s="36" t="s">
        <v>1255</v>
      </c>
    </row>
    <row r="94" spans="1:18" s="11" customFormat="1" ht="12" hidden="1" customHeight="1" x14ac:dyDescent="0.2">
      <c r="A94" s="52" t="s">
        <v>1232</v>
      </c>
      <c r="B94" s="53">
        <v>4120</v>
      </c>
      <c r="C94" s="8">
        <v>670</v>
      </c>
      <c r="D94" s="36" t="s">
        <v>1255</v>
      </c>
      <c r="E94" s="36"/>
      <c r="F94" s="36" t="s">
        <v>1255</v>
      </c>
      <c r="G94" s="36" t="s">
        <v>1255</v>
      </c>
      <c r="H94" s="36" t="s">
        <v>1255</v>
      </c>
      <c r="I94" s="36" t="s">
        <v>1255</v>
      </c>
      <c r="J94" s="36" t="s">
        <v>1255</v>
      </c>
      <c r="K94" s="36" t="s">
        <v>1255</v>
      </c>
      <c r="L94" s="36"/>
      <c r="M94" s="36"/>
      <c r="N94" s="36" t="s">
        <v>1255</v>
      </c>
      <c r="O94" s="36" t="s">
        <v>1255</v>
      </c>
      <c r="P94" s="36" t="s">
        <v>1255</v>
      </c>
      <c r="Q94" s="36"/>
      <c r="R94" s="36" t="s">
        <v>1255</v>
      </c>
    </row>
    <row r="95" spans="1:18" s="11" customFormat="1" ht="12" hidden="1" customHeight="1" x14ac:dyDescent="0.2">
      <c r="A95" s="58" t="s">
        <v>1233</v>
      </c>
      <c r="B95" s="46">
        <v>4121</v>
      </c>
      <c r="C95" s="8">
        <v>680</v>
      </c>
      <c r="D95" s="36" t="s">
        <v>1255</v>
      </c>
      <c r="E95" s="36"/>
      <c r="F95" s="36" t="s">
        <v>1255</v>
      </c>
      <c r="G95" s="36" t="s">
        <v>1255</v>
      </c>
      <c r="H95" s="36" t="s">
        <v>1255</v>
      </c>
      <c r="I95" s="36" t="s">
        <v>1255</v>
      </c>
      <c r="J95" s="36" t="s">
        <v>1255</v>
      </c>
      <c r="K95" s="36" t="s">
        <v>1255</v>
      </c>
      <c r="L95" s="36"/>
      <c r="M95" s="36"/>
      <c r="N95" s="36" t="s">
        <v>1255</v>
      </c>
      <c r="O95" s="36" t="s">
        <v>1255</v>
      </c>
      <c r="P95" s="36" t="s">
        <v>1255</v>
      </c>
      <c r="Q95" s="36"/>
      <c r="R95" s="36" t="s">
        <v>1255</v>
      </c>
    </row>
    <row r="96" spans="1:18" s="11" customFormat="1" ht="12" hidden="1" customHeight="1" x14ac:dyDescent="0.2">
      <c r="A96" s="58" t="s">
        <v>1234</v>
      </c>
      <c r="B96" s="46">
        <v>4122</v>
      </c>
      <c r="C96" s="8">
        <v>690</v>
      </c>
      <c r="D96" s="36" t="s">
        <v>1255</v>
      </c>
      <c r="E96" s="36"/>
      <c r="F96" s="36" t="s">
        <v>1255</v>
      </c>
      <c r="G96" s="36" t="s">
        <v>1255</v>
      </c>
      <c r="H96" s="36" t="s">
        <v>1255</v>
      </c>
      <c r="I96" s="36" t="s">
        <v>1255</v>
      </c>
      <c r="J96" s="36" t="s">
        <v>1255</v>
      </c>
      <c r="K96" s="36" t="s">
        <v>1255</v>
      </c>
      <c r="L96" s="36"/>
      <c r="M96" s="36"/>
      <c r="N96" s="36" t="s">
        <v>1255</v>
      </c>
      <c r="O96" s="36" t="s">
        <v>1255</v>
      </c>
      <c r="P96" s="36" t="s">
        <v>1255</v>
      </c>
      <c r="Q96" s="36"/>
      <c r="R96" s="36" t="s">
        <v>1255</v>
      </c>
    </row>
    <row r="97" spans="1:18" s="11" customFormat="1" ht="12" hidden="1" customHeight="1" x14ac:dyDescent="0.2">
      <c r="A97" s="45" t="s">
        <v>1235</v>
      </c>
      <c r="B97" s="46">
        <v>4123</v>
      </c>
      <c r="C97" s="8">
        <v>700</v>
      </c>
      <c r="D97" s="36" t="s">
        <v>1255</v>
      </c>
      <c r="E97" s="36"/>
      <c r="F97" s="36" t="s">
        <v>1255</v>
      </c>
      <c r="G97" s="36" t="s">
        <v>1255</v>
      </c>
      <c r="H97" s="36" t="s">
        <v>1255</v>
      </c>
      <c r="I97" s="36" t="s">
        <v>1255</v>
      </c>
      <c r="J97" s="36" t="s">
        <v>1255</v>
      </c>
      <c r="K97" s="36" t="s">
        <v>1255</v>
      </c>
      <c r="L97" s="36"/>
      <c r="M97" s="36"/>
      <c r="N97" s="36" t="s">
        <v>1255</v>
      </c>
      <c r="O97" s="36" t="s">
        <v>1255</v>
      </c>
      <c r="P97" s="36" t="s">
        <v>1255</v>
      </c>
      <c r="Q97" s="36"/>
      <c r="R97" s="36" t="s">
        <v>1255</v>
      </c>
    </row>
    <row r="98" spans="1:18" s="11" customFormat="1" ht="12" hidden="1" customHeight="1" x14ac:dyDescent="0.2">
      <c r="A98" s="50" t="s">
        <v>1239</v>
      </c>
      <c r="B98" s="51">
        <v>4200</v>
      </c>
      <c r="C98" s="8">
        <v>710</v>
      </c>
      <c r="D98" s="36" t="s">
        <v>1255</v>
      </c>
      <c r="E98" s="36"/>
      <c r="F98" s="36" t="s">
        <v>1255</v>
      </c>
      <c r="G98" s="36" t="s">
        <v>1255</v>
      </c>
      <c r="H98" s="36" t="s">
        <v>1255</v>
      </c>
      <c r="I98" s="36" t="s">
        <v>1255</v>
      </c>
      <c r="J98" s="36" t="s">
        <v>1255</v>
      </c>
      <c r="K98" s="36" t="s">
        <v>1255</v>
      </c>
      <c r="L98" s="36"/>
      <c r="M98" s="36"/>
      <c r="N98" s="36" t="s">
        <v>1255</v>
      </c>
      <c r="O98" s="36" t="s">
        <v>1255</v>
      </c>
      <c r="P98" s="36" t="s">
        <v>1255</v>
      </c>
      <c r="Q98" s="36"/>
      <c r="R98" s="36" t="s">
        <v>1255</v>
      </c>
    </row>
    <row r="99" spans="1:18" ht="12" hidden="1" customHeight="1" x14ac:dyDescent="0.25">
      <c r="A99" s="52" t="s">
        <v>1049</v>
      </c>
      <c r="B99" s="53">
        <v>4210</v>
      </c>
      <c r="C99" s="8">
        <v>720</v>
      </c>
      <c r="D99" s="62" t="s">
        <v>1255</v>
      </c>
      <c r="E99" s="62"/>
      <c r="F99" s="62" t="s">
        <v>1255</v>
      </c>
      <c r="G99" s="36" t="s">
        <v>1255</v>
      </c>
      <c r="H99" s="36" t="s">
        <v>1255</v>
      </c>
      <c r="I99" s="36" t="s">
        <v>1255</v>
      </c>
      <c r="J99" s="36" t="s">
        <v>1255</v>
      </c>
      <c r="K99" s="36" t="s">
        <v>1255</v>
      </c>
      <c r="L99" s="36"/>
      <c r="M99" s="36"/>
      <c r="N99" s="36" t="s">
        <v>1255</v>
      </c>
      <c r="O99" s="36" t="s">
        <v>1255</v>
      </c>
      <c r="P99" s="36" t="s">
        <v>1255</v>
      </c>
      <c r="Q99" s="36"/>
      <c r="R99" s="36" t="s">
        <v>1255</v>
      </c>
    </row>
    <row r="100" spans="1:18" ht="12" hidden="1" customHeight="1" x14ac:dyDescent="0.25">
      <c r="A100" s="52" t="s">
        <v>1240</v>
      </c>
      <c r="B100" s="53">
        <v>4220</v>
      </c>
      <c r="C100" s="8">
        <v>730</v>
      </c>
      <c r="D100" s="36" t="s">
        <v>1255</v>
      </c>
      <c r="E100" s="36"/>
      <c r="F100" s="36" t="s">
        <v>1255</v>
      </c>
      <c r="G100" s="65" t="s">
        <v>1255</v>
      </c>
      <c r="H100" s="36" t="s">
        <v>1255</v>
      </c>
      <c r="I100" s="36" t="s">
        <v>1255</v>
      </c>
      <c r="J100" s="36" t="s">
        <v>1255</v>
      </c>
      <c r="K100" s="36" t="s">
        <v>1255</v>
      </c>
      <c r="L100" s="36"/>
      <c r="M100" s="36"/>
      <c r="N100" s="36" t="s">
        <v>1255</v>
      </c>
      <c r="O100" s="36" t="s">
        <v>1255</v>
      </c>
      <c r="P100" s="36" t="s">
        <v>1255</v>
      </c>
      <c r="Q100" s="36"/>
      <c r="R100" s="36" t="s">
        <v>1255</v>
      </c>
    </row>
    <row r="101" spans="1:18" ht="3" customHeight="1" thickTop="1" x14ac:dyDescent="0.25">
      <c r="A101" s="59"/>
      <c r="B101" s="60"/>
      <c r="C101" s="25"/>
      <c r="D101" s="63"/>
      <c r="E101" s="63"/>
      <c r="F101" s="63"/>
      <c r="K101" s="56"/>
      <c r="L101" s="56"/>
      <c r="M101" s="56"/>
      <c r="N101" s="56"/>
      <c r="O101" s="56"/>
      <c r="P101" s="56"/>
      <c r="Q101" s="56"/>
      <c r="R101" s="56"/>
    </row>
    <row r="102" spans="1:18" x14ac:dyDescent="0.25">
      <c r="A102" s="111" t="str">
        <f>ЗАПОЛНИТЬ!F30</f>
        <v>Начальник</v>
      </c>
      <c r="C102" s="9"/>
      <c r="D102" s="80"/>
      <c r="E102" s="56"/>
      <c r="F102" s="56"/>
      <c r="G102" s="56"/>
      <c r="H102" s="703" t="str">
        <f>ЗАПОЛНИТЬ!F26</f>
        <v>Л.П.КОЛЄСНІК</v>
      </c>
      <c r="I102" s="703"/>
      <c r="J102" s="703"/>
    </row>
    <row r="103" spans="1:18" ht="12" customHeight="1" x14ac:dyDescent="0.25">
      <c r="A103" s="111"/>
      <c r="C103" s="9"/>
      <c r="D103" s="10" t="s">
        <v>1273</v>
      </c>
      <c r="E103" s="67"/>
      <c r="F103" s="66"/>
      <c r="H103" s="702" t="s">
        <v>391</v>
      </c>
      <c r="I103" s="702"/>
      <c r="J103" s="702"/>
    </row>
    <row r="104" spans="1:18" x14ac:dyDescent="0.25">
      <c r="A104" s="111" t="str">
        <f>ЗАПОЛНИТЬ!F31</f>
        <v>Головний бухгалтер</v>
      </c>
      <c r="C104" s="1"/>
      <c r="D104" s="68"/>
      <c r="E104" s="67"/>
      <c r="F104" s="67"/>
      <c r="H104" s="703" t="str">
        <f>ЗАПОЛНИТЬ!F28</f>
        <v>Б.І.НОВІК</v>
      </c>
      <c r="I104" s="703"/>
      <c r="J104" s="703"/>
    </row>
    <row r="105" spans="1:18" x14ac:dyDescent="0.25">
      <c r="A105" s="32" t="str">
        <f>ЗАПОЛНИТЬ!C19</f>
        <v>"10" січня 2018 року</v>
      </c>
      <c r="C105" s="1"/>
      <c r="D105" s="67" t="s">
        <v>1273</v>
      </c>
      <c r="E105" s="67"/>
      <c r="F105" s="66"/>
      <c r="H105" s="702" t="s">
        <v>391</v>
      </c>
      <c r="I105" s="702"/>
      <c r="J105" s="702"/>
    </row>
    <row r="106" spans="1:18" x14ac:dyDescent="0.25">
      <c r="A106" s="162"/>
    </row>
    <row r="107" spans="1:18" x14ac:dyDescent="0.25">
      <c r="F107" s="63"/>
    </row>
  </sheetData>
  <sheetProtection formatColumns="0" formatRows="0"/>
  <mergeCells count="52">
    <mergeCell ref="M9:N9"/>
    <mergeCell ref="M10:N10"/>
    <mergeCell ref="M11:N11"/>
    <mergeCell ref="B9:L9"/>
    <mergeCell ref="B10:L10"/>
    <mergeCell ref="B11:L11"/>
    <mergeCell ref="P19:P21"/>
    <mergeCell ref="Q18:R19"/>
    <mergeCell ref="Q20:Q21"/>
    <mergeCell ref="R20:R21"/>
    <mergeCell ref="Q9:R9"/>
    <mergeCell ref="Q10:R10"/>
    <mergeCell ref="Q11:R11"/>
    <mergeCell ref="A18:A21"/>
    <mergeCell ref="B18:B21"/>
    <mergeCell ref="C18:C21"/>
    <mergeCell ref="D18:D21"/>
    <mergeCell ref="E19:E21"/>
    <mergeCell ref="E18:F18"/>
    <mergeCell ref="F19:F21"/>
    <mergeCell ref="H105:J105"/>
    <mergeCell ref="H103:J103"/>
    <mergeCell ref="H102:J102"/>
    <mergeCell ref="H104:J104"/>
    <mergeCell ref="G15:R15"/>
    <mergeCell ref="K18:N18"/>
    <mergeCell ref="O19:O21"/>
    <mergeCell ref="O18:P18"/>
    <mergeCell ref="K19:K21"/>
    <mergeCell ref="G18:G21"/>
    <mergeCell ref="H18:H21"/>
    <mergeCell ref="I18:I21"/>
    <mergeCell ref="J18:J21"/>
    <mergeCell ref="L19:N19"/>
    <mergeCell ref="M20:N20"/>
    <mergeCell ref="L20:L21"/>
    <mergeCell ref="J1:R2"/>
    <mergeCell ref="A3:R3"/>
    <mergeCell ref="A12:D12"/>
    <mergeCell ref="G13:R13"/>
    <mergeCell ref="A15:D15"/>
    <mergeCell ref="A4:J4"/>
    <mergeCell ref="A6:R6"/>
    <mergeCell ref="A13:D13"/>
    <mergeCell ref="A14:D14"/>
    <mergeCell ref="G12:O12"/>
    <mergeCell ref="G14:R14"/>
    <mergeCell ref="E12:F12"/>
    <mergeCell ref="E13:F13"/>
    <mergeCell ref="E14:F14"/>
    <mergeCell ref="E15:F15"/>
    <mergeCell ref="Q8:R8"/>
  </mergeCells>
  <phoneticPr fontId="0" type="noConversion"/>
  <pageMargins left="0.19685039370078741" right="0.23622047244094491" top="0.59055118110236227" bottom="0.19685039370078741" header="0.39370078740157483" footer="0.19685039370078741"/>
  <pageSetup paperSize="9" scale="85" fitToHeight="2" orientation="landscape" r:id="rId1"/>
  <headerFooter differentOddEven="1">
    <evenHeader>&amp;C2&amp;RПродовження додатка 2</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3">
    <pageSetUpPr fitToPage="1"/>
  </sheetPr>
  <dimension ref="A1:S106"/>
  <sheetViews>
    <sheetView zoomScaleNormal="100" workbookViewId="0">
      <selection activeCell="D23" sqref="D23"/>
    </sheetView>
  </sheetViews>
  <sheetFormatPr defaultRowHeight="15" x14ac:dyDescent="0.25"/>
  <cols>
    <col min="1" max="1" width="55" customWidth="1"/>
    <col min="2" max="2" width="5.140625" customWidth="1"/>
    <col min="3" max="3" width="4.5703125" customWidth="1"/>
    <col min="4" max="5" width="9.42578125" customWidth="1"/>
    <col min="6" max="6" width="5.85546875" customWidth="1"/>
    <col min="7" max="7" width="5.42578125" customWidth="1"/>
    <col min="8" max="8" width="8.42578125" customWidth="1"/>
    <col min="9" max="9" width="9.5703125" hidden="1" customWidth="1"/>
    <col min="10" max="10" width="10" customWidth="1"/>
    <col min="11" max="11" width="10.85546875" customWidth="1"/>
    <col min="12" max="12" width="6.140625" customWidth="1"/>
    <col min="13" max="13" width="10.140625" customWidth="1"/>
    <col min="14" max="14" width="6.7109375" customWidth="1"/>
    <col min="15" max="15" width="10.28515625" hidden="1" customWidth="1"/>
    <col min="16" max="16" width="8.140625" hidden="1" customWidth="1"/>
    <col min="17" max="17" width="9.42578125" customWidth="1"/>
    <col min="18" max="18" width="6" customWidth="1"/>
  </cols>
  <sheetData>
    <row r="1" spans="1:19" s="1" customFormat="1" ht="15" customHeight="1" x14ac:dyDescent="0.25">
      <c r="J1" s="682" t="s">
        <v>2756</v>
      </c>
      <c r="K1" s="695"/>
      <c r="L1" s="695"/>
      <c r="M1" s="695"/>
      <c r="N1" s="695"/>
      <c r="O1" s="695"/>
      <c r="P1" s="695"/>
      <c r="Q1" s="695"/>
      <c r="R1" s="695"/>
    </row>
    <row r="2" spans="1:19" s="1" customFormat="1" ht="16.5" customHeight="1" x14ac:dyDescent="0.25">
      <c r="J2" s="695"/>
      <c r="K2" s="695"/>
      <c r="L2" s="695"/>
      <c r="M2" s="695"/>
      <c r="N2" s="695"/>
      <c r="O2" s="695"/>
      <c r="P2" s="695"/>
      <c r="Q2" s="695"/>
      <c r="R2" s="695"/>
    </row>
    <row r="3" spans="1:19" s="1" customFormat="1" x14ac:dyDescent="0.25">
      <c r="A3" s="687" t="s">
        <v>3</v>
      </c>
      <c r="B3" s="687"/>
      <c r="C3" s="687"/>
      <c r="D3" s="687"/>
      <c r="E3" s="687"/>
      <c r="F3" s="687"/>
      <c r="G3" s="687"/>
      <c r="H3" s="687"/>
      <c r="I3" s="687"/>
      <c r="J3" s="687"/>
      <c r="K3" s="687"/>
      <c r="L3" s="687"/>
      <c r="M3" s="687"/>
      <c r="N3" s="687"/>
      <c r="O3" s="687"/>
      <c r="P3" s="687"/>
      <c r="Q3" s="687"/>
      <c r="R3" s="687"/>
    </row>
    <row r="4" spans="1:19" s="1" customFormat="1" x14ac:dyDescent="0.25">
      <c r="A4" s="689" t="str">
        <f>IF(ЗАПОЛНИТЬ!$F$7=1,CONCATENATE(шапки!A3),CONCATENATE(шапки!A3,шапки!C3))</f>
        <v xml:space="preserve">про надходження і використання коштів, отриманих як плата за послуги (форма№ 4-1д, </v>
      </c>
      <c r="B4" s="689"/>
      <c r="C4" s="689"/>
      <c r="D4" s="689"/>
      <c r="E4" s="689"/>
      <c r="F4" s="689"/>
      <c r="G4" s="689"/>
      <c r="H4" s="689"/>
      <c r="I4" s="689"/>
      <c r="J4" s="689"/>
      <c r="K4" s="42" t="str">
        <f>IF(ЗАПОЛНИТЬ!$F$7=1,шапки!C3,шапки!D3)</f>
        <v>№ 4-1м),</v>
      </c>
      <c r="L4" s="209"/>
      <c r="M4" s="209"/>
      <c r="N4" s="41" t="str">
        <f>IF(ЗАПОЛНИТЬ!$F$7=1,шапки!D3,"")</f>
        <v/>
      </c>
      <c r="O4" s="41"/>
      <c r="P4" s="41"/>
      <c r="Q4" s="41"/>
      <c r="R4" s="41"/>
      <c r="S4" s="41"/>
    </row>
    <row r="5" spans="1:19" s="1" customFormat="1" ht="15" hidden="1" customHeight="1" x14ac:dyDescent="0.25">
      <c r="A5" s="125"/>
      <c r="B5" s="125"/>
      <c r="C5" s="125"/>
      <c r="D5" s="125"/>
      <c r="E5" s="125"/>
      <c r="F5" s="126"/>
      <c r="G5" s="127"/>
      <c r="H5" s="127"/>
      <c r="J5" s="126"/>
      <c r="K5" s="13"/>
      <c r="L5" s="13"/>
      <c r="M5" s="13"/>
      <c r="N5" s="13"/>
      <c r="O5" s="13"/>
      <c r="P5" s="13"/>
      <c r="Q5" s="13"/>
      <c r="R5" s="13"/>
    </row>
    <row r="6" spans="1:19" s="1" customFormat="1" ht="14.25" customHeight="1" x14ac:dyDescent="0.25">
      <c r="A6" s="684" t="str">
        <f>CONCATENATE("за ",ЗАПОЛНИТЬ!$B$17," ",ЗАПОЛНИТЬ!$C$17)</f>
        <v>за  2017 р.</v>
      </c>
      <c r="B6" s="684"/>
      <c r="C6" s="684"/>
      <c r="D6" s="684"/>
      <c r="E6" s="684"/>
      <c r="F6" s="684"/>
      <c r="G6" s="684"/>
      <c r="H6" s="684"/>
      <c r="I6" s="684"/>
      <c r="J6" s="684"/>
      <c r="K6" s="684"/>
      <c r="L6" s="684"/>
      <c r="M6" s="684"/>
      <c r="N6" s="684"/>
      <c r="O6" s="684"/>
      <c r="P6" s="684"/>
      <c r="Q6" s="684"/>
      <c r="R6" s="684"/>
    </row>
    <row r="7" spans="1:19" s="2" customFormat="1" ht="2.25" hidden="1" customHeight="1" x14ac:dyDescent="0.2"/>
    <row r="8" spans="1:19" s="2" customFormat="1" ht="9" customHeight="1" x14ac:dyDescent="0.2">
      <c r="Q8" s="701" t="s">
        <v>4</v>
      </c>
      <c r="R8" s="701"/>
    </row>
    <row r="9" spans="1:19" s="2" customFormat="1" ht="15" customHeight="1" x14ac:dyDescent="0.2">
      <c r="A9" s="28" t="s">
        <v>5</v>
      </c>
      <c r="B9" s="685" t="str">
        <f>ЗАПОЛНИТЬ!B3</f>
        <v>Відділ освіти виконавчого комітету Апостолівської міської ради</v>
      </c>
      <c r="C9" s="685"/>
      <c r="D9" s="685"/>
      <c r="E9" s="685"/>
      <c r="F9" s="685"/>
      <c r="G9" s="685"/>
      <c r="H9" s="685"/>
      <c r="I9" s="685"/>
      <c r="J9" s="685"/>
      <c r="K9" s="685"/>
      <c r="L9" s="685"/>
      <c r="M9" s="709" t="str">
        <f>ЗАПОЛНИТЬ!A13</f>
        <v>за ЄДРПОУ</v>
      </c>
      <c r="N9" s="709"/>
      <c r="O9" s="290"/>
      <c r="Q9" s="707" t="str">
        <f>ЗАПОЛНИТЬ!B13</f>
        <v>40220031</v>
      </c>
      <c r="R9" s="707"/>
    </row>
    <row r="10" spans="1:19" s="2" customFormat="1" ht="11.25" customHeight="1" x14ac:dyDescent="0.2">
      <c r="A10" s="5" t="s">
        <v>1246</v>
      </c>
      <c r="B10" s="686" t="str">
        <f>ЗАПОЛНИТЬ!B5</f>
        <v>м.Апостолове</v>
      </c>
      <c r="C10" s="686"/>
      <c r="D10" s="686"/>
      <c r="E10" s="686"/>
      <c r="F10" s="686"/>
      <c r="G10" s="686"/>
      <c r="H10" s="686"/>
      <c r="I10" s="686"/>
      <c r="J10" s="686"/>
      <c r="K10" s="686"/>
      <c r="L10" s="686"/>
      <c r="M10" s="709" t="str">
        <f>ЗАПОЛНИТЬ!A14</f>
        <v>за КОАТУУ</v>
      </c>
      <c r="N10" s="709"/>
      <c r="O10" s="291"/>
      <c r="Q10" s="708">
        <f>ЗАПОЛНИТЬ!B14</f>
        <v>1220310100</v>
      </c>
      <c r="R10" s="708"/>
    </row>
    <row r="11" spans="1:19" s="2" customFormat="1" ht="11.25" customHeight="1" x14ac:dyDescent="0.2">
      <c r="A11" s="5" t="str">
        <f>Ф.2.ЗВЕД!A11</f>
        <v>Організаційно-правова форма господарювання</v>
      </c>
      <c r="B11" s="686" t="str">
        <f>ЗАПОЛНИТЬ!D15</f>
        <v>Орган місцевого самоврядування</v>
      </c>
      <c r="C11" s="686"/>
      <c r="D11" s="686"/>
      <c r="E11" s="686"/>
      <c r="F11" s="686"/>
      <c r="G11" s="686"/>
      <c r="H11" s="686"/>
      <c r="I11" s="686"/>
      <c r="J11" s="686"/>
      <c r="K11" s="686"/>
      <c r="L11" s="686"/>
      <c r="M11" s="710" t="str">
        <f>ЗАПОЛНИТЬ!A15</f>
        <v>за КОПФГ</v>
      </c>
      <c r="N11" s="710"/>
      <c r="O11" s="291"/>
      <c r="Q11" s="708">
        <f>ЗАПОЛНИТЬ!B15</f>
        <v>420</v>
      </c>
      <c r="R11" s="708"/>
    </row>
    <row r="12" spans="1:19" s="2" customFormat="1" ht="11.25" customHeight="1" x14ac:dyDescent="0.2">
      <c r="A12" s="679" t="s">
        <v>1248</v>
      </c>
      <c r="B12" s="679"/>
      <c r="C12" s="679"/>
      <c r="D12" s="679"/>
      <c r="E12" s="697" t="str">
        <f>ЗАПОЛНИТЬ!H9</f>
        <v>220</v>
      </c>
      <c r="F12" s="697"/>
      <c r="G12" s="692" t="str">
        <f>IF(E12&gt;0,VLOOKUP(E12,'ДовидникКВК(ГОС)'!A:B,2,FALSE),"")</f>
        <v>Міністерство освіти і науки України</v>
      </c>
      <c r="H12" s="692"/>
      <c r="I12" s="692"/>
      <c r="J12" s="692"/>
      <c r="K12" s="692"/>
      <c r="L12" s="692"/>
      <c r="M12" s="692"/>
      <c r="N12" s="692"/>
      <c r="O12" s="692"/>
      <c r="P12" s="121"/>
      <c r="Q12" s="121"/>
      <c r="R12" s="122"/>
    </row>
    <row r="13" spans="1:19" s="2" customFormat="1" ht="11.25" x14ac:dyDescent="0.2">
      <c r="A13" s="679" t="s">
        <v>1250</v>
      </c>
      <c r="B13" s="679"/>
      <c r="C13" s="679"/>
      <c r="D13" s="679"/>
      <c r="E13" s="712"/>
      <c r="F13" s="712"/>
      <c r="G13" s="688" t="str">
        <f>IF(E13&gt;0,VLOOKUP(E13,ДовидникКПК!B:C,2,FALSE),"")</f>
        <v/>
      </c>
      <c r="H13" s="688"/>
      <c r="I13" s="688"/>
      <c r="J13" s="688"/>
      <c r="K13" s="688"/>
      <c r="L13" s="688"/>
      <c r="M13" s="688"/>
      <c r="N13" s="688"/>
      <c r="O13" s="688"/>
      <c r="P13" s="688"/>
      <c r="Q13" s="688"/>
      <c r="R13" s="688"/>
    </row>
    <row r="14" spans="1:19" s="2" customFormat="1" ht="15" customHeight="1" x14ac:dyDescent="0.2">
      <c r="A14" s="691" t="s">
        <v>1940</v>
      </c>
      <c r="B14" s="691"/>
      <c r="C14" s="691"/>
      <c r="D14" s="691"/>
      <c r="E14" s="699" t="str">
        <f>ЗАПОЛНИТЬ!H10</f>
        <v>001</v>
      </c>
      <c r="F14" s="699"/>
      <c r="G14" s="688" t="str">
        <f>ЗАПОЛНИТЬ!I10</f>
        <v>-</v>
      </c>
      <c r="H14" s="688"/>
      <c r="I14" s="688"/>
      <c r="J14" s="688"/>
      <c r="K14" s="688"/>
      <c r="L14" s="688"/>
      <c r="M14" s="688"/>
      <c r="N14" s="688"/>
      <c r="O14" s="688"/>
      <c r="P14" s="688"/>
      <c r="Q14" s="688"/>
      <c r="R14" s="688"/>
    </row>
    <row r="15" spans="1:19" s="2" customFormat="1" ht="44.25" customHeight="1" x14ac:dyDescent="0.2">
      <c r="A15" s="691" t="s">
        <v>2755</v>
      </c>
      <c r="B15" s="691"/>
      <c r="C15" s="691"/>
      <c r="D15" s="691"/>
      <c r="E15" s="713" t="s">
        <v>1256</v>
      </c>
      <c r="F15" s="714"/>
      <c r="G15" s="692" t="str">
        <f>VLOOKUP(RIGHT(E15,4),КПКВМБ!A:B,2,FALSE)</f>
        <v>-</v>
      </c>
      <c r="H15" s="692"/>
      <c r="I15" s="692"/>
      <c r="J15" s="692"/>
      <c r="K15" s="692"/>
      <c r="L15" s="692"/>
      <c r="M15" s="692"/>
      <c r="N15" s="692"/>
      <c r="O15" s="692"/>
      <c r="P15" s="692"/>
      <c r="Q15" s="692"/>
      <c r="R15" s="692"/>
    </row>
    <row r="16" spans="1:19" s="2" customFormat="1" ht="11.25" x14ac:dyDescent="0.2">
      <c r="A16" s="119" t="s">
        <v>5597</v>
      </c>
    </row>
    <row r="17" spans="1:18" s="2" customFormat="1" ht="10.5" customHeight="1" thickBot="1" x14ac:dyDescent="0.25">
      <c r="A17" s="7" t="s">
        <v>2758</v>
      </c>
    </row>
    <row r="18" spans="1:18" ht="24" customHeight="1" thickTop="1" thickBot="1" x14ac:dyDescent="0.3">
      <c r="A18" s="673" t="s">
        <v>1251</v>
      </c>
      <c r="B18" s="673" t="s">
        <v>1252</v>
      </c>
      <c r="C18" s="673" t="s">
        <v>1253</v>
      </c>
      <c r="D18" s="673" t="s">
        <v>11</v>
      </c>
      <c r="E18" s="673" t="s">
        <v>12</v>
      </c>
      <c r="F18" s="673"/>
      <c r="G18" s="673" t="s">
        <v>1054</v>
      </c>
      <c r="H18" s="673" t="s">
        <v>1238</v>
      </c>
      <c r="I18" s="673" t="s">
        <v>19</v>
      </c>
      <c r="J18" s="673" t="s">
        <v>1159</v>
      </c>
      <c r="K18" s="673" t="s">
        <v>392</v>
      </c>
      <c r="L18" s="673"/>
      <c r="M18" s="673"/>
      <c r="N18" s="673"/>
      <c r="O18" s="673" t="s">
        <v>393</v>
      </c>
      <c r="P18" s="673"/>
      <c r="Q18" s="673" t="s">
        <v>9</v>
      </c>
      <c r="R18" s="673"/>
    </row>
    <row r="19" spans="1:18" ht="17.25" customHeight="1" thickTop="1" thickBot="1" x14ac:dyDescent="0.3">
      <c r="A19" s="673"/>
      <c r="B19" s="673"/>
      <c r="C19" s="673"/>
      <c r="D19" s="673"/>
      <c r="E19" s="673" t="s">
        <v>1254</v>
      </c>
      <c r="F19" s="705" t="s">
        <v>2516</v>
      </c>
      <c r="G19" s="673"/>
      <c r="H19" s="673"/>
      <c r="I19" s="673"/>
      <c r="J19" s="673"/>
      <c r="K19" s="673" t="s">
        <v>1254</v>
      </c>
      <c r="L19" s="673" t="s">
        <v>1154</v>
      </c>
      <c r="M19" s="673"/>
      <c r="N19" s="673"/>
      <c r="O19" s="673" t="s">
        <v>1254</v>
      </c>
      <c r="P19" s="706" t="s">
        <v>1053</v>
      </c>
      <c r="Q19" s="673"/>
      <c r="R19" s="673"/>
    </row>
    <row r="20" spans="1:18" ht="31.5" customHeight="1" thickTop="1" thickBot="1" x14ac:dyDescent="0.3">
      <c r="A20" s="673"/>
      <c r="B20" s="673"/>
      <c r="C20" s="673"/>
      <c r="D20" s="673"/>
      <c r="E20" s="673"/>
      <c r="F20" s="705"/>
      <c r="G20" s="673"/>
      <c r="H20" s="673"/>
      <c r="I20" s="673"/>
      <c r="J20" s="673"/>
      <c r="K20" s="673"/>
      <c r="L20" s="705" t="s">
        <v>2517</v>
      </c>
      <c r="M20" s="705" t="s">
        <v>2518</v>
      </c>
      <c r="N20" s="705"/>
      <c r="O20" s="673"/>
      <c r="P20" s="706"/>
      <c r="Q20" s="706" t="s">
        <v>1254</v>
      </c>
      <c r="R20" s="705" t="s">
        <v>2520</v>
      </c>
    </row>
    <row r="21" spans="1:18" ht="51.75" customHeight="1" thickTop="1" thickBot="1" x14ac:dyDescent="0.3">
      <c r="A21" s="673"/>
      <c r="B21" s="673"/>
      <c r="C21" s="673"/>
      <c r="D21" s="673"/>
      <c r="E21" s="673"/>
      <c r="F21" s="705"/>
      <c r="G21" s="673"/>
      <c r="H21" s="673"/>
      <c r="I21" s="673"/>
      <c r="J21" s="673"/>
      <c r="K21" s="673"/>
      <c r="L21" s="705"/>
      <c r="M21" s="176" t="s">
        <v>1254</v>
      </c>
      <c r="N21" s="332" t="s">
        <v>2519</v>
      </c>
      <c r="O21" s="673"/>
      <c r="P21" s="706"/>
      <c r="Q21" s="706"/>
      <c r="R21" s="705"/>
    </row>
    <row r="22" spans="1:18" s="11" customFormat="1" ht="12.75" thickTop="1" thickBot="1" x14ac:dyDescent="0.25">
      <c r="A22" s="295">
        <v>1</v>
      </c>
      <c r="B22" s="295">
        <v>2</v>
      </c>
      <c r="C22" s="295">
        <v>3</v>
      </c>
      <c r="D22" s="295">
        <v>4</v>
      </c>
      <c r="E22" s="295">
        <v>5</v>
      </c>
      <c r="F22" s="295">
        <v>6</v>
      </c>
      <c r="G22" s="295">
        <v>7</v>
      </c>
      <c r="H22" s="295">
        <v>8</v>
      </c>
      <c r="I22" s="295">
        <v>9</v>
      </c>
      <c r="J22" s="295">
        <v>9</v>
      </c>
      <c r="K22" s="295">
        <v>10</v>
      </c>
      <c r="L22" s="295">
        <v>11</v>
      </c>
      <c r="M22" s="295">
        <v>12</v>
      </c>
      <c r="N22" s="295">
        <v>13</v>
      </c>
      <c r="O22" s="295">
        <v>15</v>
      </c>
      <c r="P22" s="295">
        <v>16</v>
      </c>
      <c r="Q22" s="295">
        <v>14</v>
      </c>
      <c r="R22" s="295">
        <v>15</v>
      </c>
    </row>
    <row r="23" spans="1:18" s="11" customFormat="1" ht="12.75" thickTop="1" thickBot="1" x14ac:dyDescent="0.25">
      <c r="A23" s="295" t="s">
        <v>1056</v>
      </c>
      <c r="B23" s="184" t="s">
        <v>1255</v>
      </c>
      <c r="C23" s="333" t="s">
        <v>1057</v>
      </c>
      <c r="D23" s="157">
        <f>SUM(D24:D28)</f>
        <v>250961.51</v>
      </c>
      <c r="E23" s="185">
        <v>10823.01</v>
      </c>
      <c r="F23" s="185">
        <v>0</v>
      </c>
      <c r="G23" s="185">
        <v>0</v>
      </c>
      <c r="H23" s="185">
        <v>10583.55</v>
      </c>
      <c r="I23" s="157">
        <f>SUM(I24:I27)</f>
        <v>0</v>
      </c>
      <c r="J23" s="157">
        <f>SUM(J24:J27)</f>
        <v>122677.69</v>
      </c>
      <c r="K23" s="334" t="s">
        <v>1255</v>
      </c>
      <c r="L23" s="334" t="s">
        <v>1255</v>
      </c>
      <c r="M23" s="334" t="s">
        <v>1255</v>
      </c>
      <c r="N23" s="334" t="s">
        <v>1255</v>
      </c>
      <c r="O23" s="334" t="s">
        <v>1255</v>
      </c>
      <c r="P23" s="334" t="s">
        <v>1255</v>
      </c>
      <c r="Q23" s="334">
        <f>E23-G23+H23+J23-K29</f>
        <v>19555.899999999994</v>
      </c>
      <c r="R23" s="185">
        <v>0</v>
      </c>
    </row>
    <row r="24" spans="1:18" s="11" customFormat="1" ht="13.5" customHeight="1" thickTop="1" thickBot="1" x14ac:dyDescent="0.25">
      <c r="A24" s="335" t="s">
        <v>1160</v>
      </c>
      <c r="B24" s="184" t="s">
        <v>1255</v>
      </c>
      <c r="C24" s="333" t="s">
        <v>1058</v>
      </c>
      <c r="D24" s="185">
        <v>156400</v>
      </c>
      <c r="E24" s="334" t="s">
        <v>1255</v>
      </c>
      <c r="F24" s="334" t="s">
        <v>1255</v>
      </c>
      <c r="G24" s="334" t="s">
        <v>1255</v>
      </c>
      <c r="H24" s="334" t="s">
        <v>1255</v>
      </c>
      <c r="I24" s="185">
        <v>0</v>
      </c>
      <c r="J24" s="185">
        <v>46265.97</v>
      </c>
      <c r="K24" s="334" t="s">
        <v>1255</v>
      </c>
      <c r="L24" s="334" t="s">
        <v>1255</v>
      </c>
      <c r="M24" s="334" t="s">
        <v>1255</v>
      </c>
      <c r="N24" s="334" t="s">
        <v>1255</v>
      </c>
      <c r="O24" s="334" t="s">
        <v>1255</v>
      </c>
      <c r="P24" s="334" t="s">
        <v>1255</v>
      </c>
      <c r="Q24" s="334" t="s">
        <v>1255</v>
      </c>
      <c r="R24" s="334" t="s">
        <v>1255</v>
      </c>
    </row>
    <row r="25" spans="1:18" s="11" customFormat="1" ht="12.75" thickTop="1" thickBot="1" x14ac:dyDescent="0.25">
      <c r="A25" s="336" t="s">
        <v>1161</v>
      </c>
      <c r="B25" s="184" t="s">
        <v>1255</v>
      </c>
      <c r="C25" s="333" t="s">
        <v>1059</v>
      </c>
      <c r="D25" s="185">
        <v>0</v>
      </c>
      <c r="E25" s="334" t="s">
        <v>1255</v>
      </c>
      <c r="F25" s="334" t="s">
        <v>1255</v>
      </c>
      <c r="G25" s="334" t="s">
        <v>1255</v>
      </c>
      <c r="H25" s="334" t="s">
        <v>1255</v>
      </c>
      <c r="I25" s="185">
        <v>0</v>
      </c>
      <c r="J25" s="185">
        <v>0</v>
      </c>
      <c r="K25" s="334" t="s">
        <v>1255</v>
      </c>
      <c r="L25" s="334" t="s">
        <v>1255</v>
      </c>
      <c r="M25" s="334" t="s">
        <v>1255</v>
      </c>
      <c r="N25" s="334" t="s">
        <v>1255</v>
      </c>
      <c r="O25" s="334" t="s">
        <v>1255</v>
      </c>
      <c r="P25" s="334" t="s">
        <v>1255</v>
      </c>
      <c r="Q25" s="334" t="s">
        <v>1255</v>
      </c>
      <c r="R25" s="334" t="s">
        <v>1255</v>
      </c>
    </row>
    <row r="26" spans="1:18" s="11" customFormat="1" ht="12.75" thickTop="1" thickBot="1" x14ac:dyDescent="0.25">
      <c r="A26" s="335" t="s">
        <v>1162</v>
      </c>
      <c r="B26" s="184" t="s">
        <v>1255</v>
      </c>
      <c r="C26" s="333" t="s">
        <v>1060</v>
      </c>
      <c r="D26" s="185">
        <v>27014</v>
      </c>
      <c r="E26" s="334" t="s">
        <v>1255</v>
      </c>
      <c r="F26" s="334" t="s">
        <v>1255</v>
      </c>
      <c r="G26" s="334" t="s">
        <v>1255</v>
      </c>
      <c r="H26" s="334" t="s">
        <v>1255</v>
      </c>
      <c r="I26" s="185">
        <v>0</v>
      </c>
      <c r="J26" s="185">
        <v>30223.77</v>
      </c>
      <c r="K26" s="334" t="s">
        <v>1255</v>
      </c>
      <c r="L26" s="334" t="s">
        <v>1255</v>
      </c>
      <c r="M26" s="334" t="s">
        <v>1255</v>
      </c>
      <c r="N26" s="334" t="s">
        <v>1255</v>
      </c>
      <c r="O26" s="334" t="s">
        <v>1255</v>
      </c>
      <c r="P26" s="334" t="s">
        <v>1255</v>
      </c>
      <c r="Q26" s="334" t="s">
        <v>1255</v>
      </c>
      <c r="R26" s="334" t="s">
        <v>1255</v>
      </c>
    </row>
    <row r="27" spans="1:18" s="11" customFormat="1" ht="12" customHeight="1" thickTop="1" thickBot="1" x14ac:dyDescent="0.25">
      <c r="A27" s="337" t="s">
        <v>1163</v>
      </c>
      <c r="B27" s="184" t="s">
        <v>1255</v>
      </c>
      <c r="C27" s="333" t="s">
        <v>1061</v>
      </c>
      <c r="D27" s="185">
        <v>46140.95</v>
      </c>
      <c r="E27" s="334" t="s">
        <v>1255</v>
      </c>
      <c r="F27" s="334" t="s">
        <v>1255</v>
      </c>
      <c r="G27" s="334" t="s">
        <v>1255</v>
      </c>
      <c r="H27" s="334" t="s">
        <v>1255</v>
      </c>
      <c r="I27" s="185">
        <v>0</v>
      </c>
      <c r="J27" s="185">
        <v>46187.95</v>
      </c>
      <c r="K27" s="334" t="s">
        <v>1255</v>
      </c>
      <c r="L27" s="334" t="s">
        <v>1255</v>
      </c>
      <c r="M27" s="334" t="s">
        <v>1255</v>
      </c>
      <c r="N27" s="334" t="s">
        <v>1255</v>
      </c>
      <c r="O27" s="334" t="s">
        <v>1255</v>
      </c>
      <c r="P27" s="334" t="s">
        <v>1255</v>
      </c>
      <c r="Q27" s="334" t="s">
        <v>1255</v>
      </c>
      <c r="R27" s="334" t="s">
        <v>1255</v>
      </c>
    </row>
    <row r="28" spans="1:18" s="11" customFormat="1" ht="12.75" thickTop="1" thickBot="1" x14ac:dyDescent="0.25">
      <c r="A28" s="335" t="s">
        <v>1055</v>
      </c>
      <c r="B28" s="184" t="s">
        <v>1255</v>
      </c>
      <c r="C28" s="333" t="s">
        <v>1062</v>
      </c>
      <c r="D28" s="185">
        <v>21406.560000000001</v>
      </c>
      <c r="E28" s="334" t="s">
        <v>1255</v>
      </c>
      <c r="F28" s="334" t="s">
        <v>1255</v>
      </c>
      <c r="G28" s="334" t="s">
        <v>1255</v>
      </c>
      <c r="H28" s="334" t="s">
        <v>1255</v>
      </c>
      <c r="I28" s="334" t="s">
        <v>1255</v>
      </c>
      <c r="J28" s="334" t="s">
        <v>1255</v>
      </c>
      <c r="K28" s="334" t="s">
        <v>1255</v>
      </c>
      <c r="L28" s="334" t="s">
        <v>1255</v>
      </c>
      <c r="M28" s="334" t="s">
        <v>1255</v>
      </c>
      <c r="N28" s="334" t="s">
        <v>1255</v>
      </c>
      <c r="O28" s="334" t="s">
        <v>1255</v>
      </c>
      <c r="P28" s="334" t="s">
        <v>1255</v>
      </c>
      <c r="Q28" s="334" t="s">
        <v>1255</v>
      </c>
      <c r="R28" s="334" t="s">
        <v>1255</v>
      </c>
    </row>
    <row r="29" spans="1:18" s="11" customFormat="1" ht="12.75" thickTop="1" thickBot="1" x14ac:dyDescent="0.25">
      <c r="A29" s="295" t="s">
        <v>1052</v>
      </c>
      <c r="B29" s="295" t="s">
        <v>1255</v>
      </c>
      <c r="C29" s="333" t="s">
        <v>1063</v>
      </c>
      <c r="D29" s="157">
        <f>D31+D66</f>
        <v>250961.2</v>
      </c>
      <c r="E29" s="334" t="s">
        <v>1255</v>
      </c>
      <c r="F29" s="334" t="s">
        <v>1255</v>
      </c>
      <c r="G29" s="334" t="s">
        <v>1255</v>
      </c>
      <c r="H29" s="334" t="s">
        <v>1255</v>
      </c>
      <c r="I29" s="334" t="s">
        <v>1255</v>
      </c>
      <c r="J29" s="334" t="s">
        <v>1255</v>
      </c>
      <c r="K29" s="157">
        <f t="shared" ref="K29:P29" si="0">K31+K66</f>
        <v>124528.35</v>
      </c>
      <c r="L29" s="157">
        <f t="shared" si="0"/>
        <v>0</v>
      </c>
      <c r="M29" s="157">
        <f t="shared" si="0"/>
        <v>0</v>
      </c>
      <c r="N29" s="157">
        <f t="shared" si="0"/>
        <v>0</v>
      </c>
      <c r="O29" s="157">
        <f t="shared" si="0"/>
        <v>0</v>
      </c>
      <c r="P29" s="157">
        <f t="shared" si="0"/>
        <v>0</v>
      </c>
      <c r="Q29" s="334" t="s">
        <v>1255</v>
      </c>
      <c r="R29" s="334" t="s">
        <v>1255</v>
      </c>
    </row>
    <row r="30" spans="1:18" s="11" customFormat="1" ht="12.75" thickTop="1" thickBot="1" x14ac:dyDescent="0.25">
      <c r="A30" s="294" t="s">
        <v>1155</v>
      </c>
      <c r="B30" s="184"/>
      <c r="C30" s="333"/>
      <c r="D30" s="157"/>
      <c r="E30" s="157"/>
      <c r="F30" s="334"/>
      <c r="G30" s="334"/>
      <c r="H30" s="334"/>
      <c r="I30" s="334"/>
      <c r="J30" s="334"/>
      <c r="K30" s="157"/>
      <c r="L30" s="157"/>
      <c r="M30" s="157"/>
      <c r="N30" s="157"/>
      <c r="O30" s="157"/>
      <c r="P30" s="157"/>
      <c r="Q30" s="334"/>
      <c r="R30" s="334"/>
    </row>
    <row r="31" spans="1:18" s="11" customFormat="1" ht="12.75" thickTop="1" thickBot="1" x14ac:dyDescent="0.25">
      <c r="A31" s="181" t="s">
        <v>2297</v>
      </c>
      <c r="B31" s="296">
        <v>2000</v>
      </c>
      <c r="C31" s="333" t="s">
        <v>1064</v>
      </c>
      <c r="D31" s="157">
        <f>D32+D37+D54+D57+D61+D65</f>
        <v>241961.2</v>
      </c>
      <c r="E31" s="334" t="s">
        <v>1255</v>
      </c>
      <c r="F31" s="334" t="s">
        <v>1255</v>
      </c>
      <c r="G31" s="334" t="s">
        <v>1255</v>
      </c>
      <c r="H31" s="334" t="s">
        <v>1255</v>
      </c>
      <c r="I31" s="334" t="s">
        <v>1255</v>
      </c>
      <c r="J31" s="334" t="s">
        <v>1255</v>
      </c>
      <c r="K31" s="157">
        <f t="shared" ref="K31:P31" si="1">K32+K37+K54+K57+K61+K65</f>
        <v>115528.35</v>
      </c>
      <c r="L31" s="157">
        <f t="shared" si="1"/>
        <v>0</v>
      </c>
      <c r="M31" s="157">
        <f t="shared" si="1"/>
        <v>0</v>
      </c>
      <c r="N31" s="157">
        <f t="shared" si="1"/>
        <v>0</v>
      </c>
      <c r="O31" s="157">
        <f t="shared" si="1"/>
        <v>0</v>
      </c>
      <c r="P31" s="157">
        <f t="shared" si="1"/>
        <v>0</v>
      </c>
      <c r="Q31" s="334" t="s">
        <v>1255</v>
      </c>
      <c r="R31" s="334" t="s">
        <v>1255</v>
      </c>
    </row>
    <row r="32" spans="1:18" s="11" customFormat="1" ht="12.75" thickTop="1" thickBot="1" x14ac:dyDescent="0.25">
      <c r="A32" s="178" t="s">
        <v>2263</v>
      </c>
      <c r="B32" s="296">
        <v>2100</v>
      </c>
      <c r="C32" s="333" t="s">
        <v>1065</v>
      </c>
      <c r="D32" s="157">
        <f>D33+D36</f>
        <v>0</v>
      </c>
      <c r="E32" s="334" t="s">
        <v>1255</v>
      </c>
      <c r="F32" s="334" t="s">
        <v>1255</v>
      </c>
      <c r="G32" s="334" t="s">
        <v>1255</v>
      </c>
      <c r="H32" s="334" t="s">
        <v>1255</v>
      </c>
      <c r="I32" s="334" t="s">
        <v>1255</v>
      </c>
      <c r="J32" s="334" t="s">
        <v>1255</v>
      </c>
      <c r="K32" s="157">
        <f t="shared" ref="K32:P32" si="2">K33+K36</f>
        <v>0</v>
      </c>
      <c r="L32" s="157">
        <f t="shared" si="2"/>
        <v>0</v>
      </c>
      <c r="M32" s="157">
        <f t="shared" si="2"/>
        <v>0</v>
      </c>
      <c r="N32" s="157">
        <f t="shared" si="2"/>
        <v>0</v>
      </c>
      <c r="O32" s="157">
        <f t="shared" si="2"/>
        <v>0</v>
      </c>
      <c r="P32" s="157">
        <f t="shared" si="2"/>
        <v>0</v>
      </c>
      <c r="Q32" s="334" t="s">
        <v>1255</v>
      </c>
      <c r="R32" s="334" t="s">
        <v>1255</v>
      </c>
    </row>
    <row r="33" spans="1:18" s="11" customFormat="1" ht="12.75" thickTop="1" thickBot="1" x14ac:dyDescent="0.25">
      <c r="A33" s="179" t="s">
        <v>2264</v>
      </c>
      <c r="B33" s="298">
        <v>2110</v>
      </c>
      <c r="C33" s="338">
        <v>100</v>
      </c>
      <c r="D33" s="183">
        <f>SUM(D34:D35)</f>
        <v>0</v>
      </c>
      <c r="E33" s="334" t="s">
        <v>1255</v>
      </c>
      <c r="F33" s="334" t="s">
        <v>1255</v>
      </c>
      <c r="G33" s="334" t="s">
        <v>1255</v>
      </c>
      <c r="H33" s="334" t="s">
        <v>1255</v>
      </c>
      <c r="I33" s="334" t="s">
        <v>1255</v>
      </c>
      <c r="J33" s="334" t="s">
        <v>1255</v>
      </c>
      <c r="K33" s="183">
        <f t="shared" ref="K33:P33" si="3">SUM(K34:K35)</f>
        <v>0</v>
      </c>
      <c r="L33" s="183">
        <f t="shared" si="3"/>
        <v>0</v>
      </c>
      <c r="M33" s="183">
        <f t="shared" si="3"/>
        <v>0</v>
      </c>
      <c r="N33" s="183">
        <f t="shared" si="3"/>
        <v>0</v>
      </c>
      <c r="O33" s="183">
        <f t="shared" si="3"/>
        <v>0</v>
      </c>
      <c r="P33" s="183">
        <f t="shared" si="3"/>
        <v>0</v>
      </c>
      <c r="Q33" s="334" t="s">
        <v>1255</v>
      </c>
      <c r="R33" s="334" t="s">
        <v>1255</v>
      </c>
    </row>
    <row r="34" spans="1:18" s="11" customFormat="1" ht="12.75" thickTop="1" thickBot="1" x14ac:dyDescent="0.25">
      <c r="A34" s="300" t="s">
        <v>1257</v>
      </c>
      <c r="B34" s="301">
        <v>2111</v>
      </c>
      <c r="C34" s="176">
        <v>110</v>
      </c>
      <c r="D34" s="341">
        <v>0</v>
      </c>
      <c r="E34" s="334" t="s">
        <v>1255</v>
      </c>
      <c r="F34" s="334" t="s">
        <v>1255</v>
      </c>
      <c r="G34" s="334" t="s">
        <v>1255</v>
      </c>
      <c r="H34" s="334" t="s">
        <v>1255</v>
      </c>
      <c r="I34" s="334" t="s">
        <v>1255</v>
      </c>
      <c r="J34" s="334" t="s">
        <v>1255</v>
      </c>
      <c r="K34" s="341">
        <v>0</v>
      </c>
      <c r="L34" s="341">
        <v>0</v>
      </c>
      <c r="M34" s="341">
        <v>0</v>
      </c>
      <c r="N34" s="341">
        <v>0</v>
      </c>
      <c r="O34" s="341">
        <v>0</v>
      </c>
      <c r="P34" s="341">
        <v>0</v>
      </c>
      <c r="Q34" s="334" t="s">
        <v>1255</v>
      </c>
      <c r="R34" s="334" t="s">
        <v>1255</v>
      </c>
    </row>
    <row r="35" spans="1:18" s="11" customFormat="1" ht="12.75" thickTop="1" thickBot="1" x14ac:dyDescent="0.25">
      <c r="A35" s="300" t="s">
        <v>2265</v>
      </c>
      <c r="B35" s="301">
        <v>2112</v>
      </c>
      <c r="C35" s="176">
        <v>120</v>
      </c>
      <c r="D35" s="341">
        <v>0</v>
      </c>
      <c r="E35" s="334" t="s">
        <v>1255</v>
      </c>
      <c r="F35" s="334" t="s">
        <v>1255</v>
      </c>
      <c r="G35" s="334" t="s">
        <v>1255</v>
      </c>
      <c r="H35" s="334" t="s">
        <v>1255</v>
      </c>
      <c r="I35" s="334" t="s">
        <v>1255</v>
      </c>
      <c r="J35" s="334" t="s">
        <v>1255</v>
      </c>
      <c r="K35" s="342">
        <v>0</v>
      </c>
      <c r="L35" s="342">
        <v>0</v>
      </c>
      <c r="M35" s="342">
        <v>0</v>
      </c>
      <c r="N35" s="342">
        <v>0</v>
      </c>
      <c r="O35" s="342">
        <v>0</v>
      </c>
      <c r="P35" s="342">
        <v>0</v>
      </c>
      <c r="Q35" s="334" t="s">
        <v>1255</v>
      </c>
      <c r="R35" s="334" t="s">
        <v>1255</v>
      </c>
    </row>
    <row r="36" spans="1:18" s="11" customFormat="1" ht="12.75" thickTop="1" thickBot="1" x14ac:dyDescent="0.25">
      <c r="A36" s="180" t="s">
        <v>2266</v>
      </c>
      <c r="B36" s="298">
        <v>2120</v>
      </c>
      <c r="C36" s="338">
        <v>130</v>
      </c>
      <c r="D36" s="186">
        <v>0</v>
      </c>
      <c r="E36" s="334" t="s">
        <v>1255</v>
      </c>
      <c r="F36" s="334" t="s">
        <v>1255</v>
      </c>
      <c r="G36" s="334" t="s">
        <v>1255</v>
      </c>
      <c r="H36" s="334" t="s">
        <v>1255</v>
      </c>
      <c r="I36" s="334" t="s">
        <v>1255</v>
      </c>
      <c r="J36" s="334" t="s">
        <v>1255</v>
      </c>
      <c r="K36" s="186">
        <v>0</v>
      </c>
      <c r="L36" s="186">
        <v>0</v>
      </c>
      <c r="M36" s="186">
        <v>0</v>
      </c>
      <c r="N36" s="186">
        <v>0</v>
      </c>
      <c r="O36" s="186">
        <v>0</v>
      </c>
      <c r="P36" s="186">
        <v>0</v>
      </c>
      <c r="Q36" s="334" t="s">
        <v>1255</v>
      </c>
      <c r="R36" s="334" t="s">
        <v>1255</v>
      </c>
    </row>
    <row r="37" spans="1:18" s="11" customFormat="1" ht="12.75" thickTop="1" thickBot="1" x14ac:dyDescent="0.25">
      <c r="A37" s="303" t="s">
        <v>2267</v>
      </c>
      <c r="B37" s="296">
        <v>2200</v>
      </c>
      <c r="C37" s="184">
        <v>140</v>
      </c>
      <c r="D37" s="157">
        <f>SUM(D38:D44)+D51</f>
        <v>241961.2</v>
      </c>
      <c r="E37" s="334" t="s">
        <v>1255</v>
      </c>
      <c r="F37" s="334" t="s">
        <v>1255</v>
      </c>
      <c r="G37" s="334" t="s">
        <v>1255</v>
      </c>
      <c r="H37" s="334" t="s">
        <v>1255</v>
      </c>
      <c r="I37" s="334" t="s">
        <v>1255</v>
      </c>
      <c r="J37" s="334" t="s">
        <v>1255</v>
      </c>
      <c r="K37" s="157">
        <f t="shared" ref="K37:P37" si="4">SUM(K38:K44)+K51</f>
        <v>115528.35</v>
      </c>
      <c r="L37" s="157">
        <f t="shared" si="4"/>
        <v>0</v>
      </c>
      <c r="M37" s="157">
        <f t="shared" si="4"/>
        <v>0</v>
      </c>
      <c r="N37" s="157">
        <f t="shared" si="4"/>
        <v>0</v>
      </c>
      <c r="O37" s="157">
        <f t="shared" si="4"/>
        <v>0</v>
      </c>
      <c r="P37" s="157">
        <f t="shared" si="4"/>
        <v>0</v>
      </c>
      <c r="Q37" s="334" t="s">
        <v>1255</v>
      </c>
      <c r="R37" s="334" t="s">
        <v>1255</v>
      </c>
    </row>
    <row r="38" spans="1:18" s="11" customFormat="1" ht="12.75" thickTop="1" thickBot="1" x14ac:dyDescent="0.25">
      <c r="A38" s="304" t="s">
        <v>2268</v>
      </c>
      <c r="B38" s="298">
        <v>2210</v>
      </c>
      <c r="C38" s="338">
        <v>150</v>
      </c>
      <c r="D38" s="186">
        <v>77082.03</v>
      </c>
      <c r="E38" s="334" t="s">
        <v>1255</v>
      </c>
      <c r="F38" s="334" t="s">
        <v>1255</v>
      </c>
      <c r="G38" s="334" t="s">
        <v>1255</v>
      </c>
      <c r="H38" s="334" t="s">
        <v>1255</v>
      </c>
      <c r="I38" s="334" t="s">
        <v>1255</v>
      </c>
      <c r="J38" s="334" t="s">
        <v>1255</v>
      </c>
      <c r="K38" s="186">
        <v>68053.850000000006</v>
      </c>
      <c r="L38" s="186">
        <v>0</v>
      </c>
      <c r="M38" s="186">
        <v>0</v>
      </c>
      <c r="N38" s="186">
        <v>0</v>
      </c>
      <c r="O38" s="186">
        <v>0</v>
      </c>
      <c r="P38" s="186">
        <v>0</v>
      </c>
      <c r="Q38" s="334" t="s">
        <v>1255</v>
      </c>
      <c r="R38" s="334" t="s">
        <v>1255</v>
      </c>
    </row>
    <row r="39" spans="1:18" s="11" customFormat="1" ht="12.75" thickTop="1" thickBot="1" x14ac:dyDescent="0.25">
      <c r="A39" s="304" t="s">
        <v>2269</v>
      </c>
      <c r="B39" s="298">
        <v>2220</v>
      </c>
      <c r="C39" s="338">
        <v>160</v>
      </c>
      <c r="D39" s="186">
        <v>0</v>
      </c>
      <c r="E39" s="334" t="s">
        <v>1255</v>
      </c>
      <c r="F39" s="334" t="s">
        <v>1255</v>
      </c>
      <c r="G39" s="334" t="s">
        <v>1255</v>
      </c>
      <c r="H39" s="334" t="s">
        <v>1255</v>
      </c>
      <c r="I39" s="334" t="s">
        <v>1255</v>
      </c>
      <c r="J39" s="334" t="s">
        <v>1255</v>
      </c>
      <c r="K39" s="186">
        <v>0</v>
      </c>
      <c r="L39" s="186">
        <v>0</v>
      </c>
      <c r="M39" s="186">
        <v>0</v>
      </c>
      <c r="N39" s="186">
        <v>0</v>
      </c>
      <c r="O39" s="186">
        <v>0</v>
      </c>
      <c r="P39" s="186">
        <v>0</v>
      </c>
      <c r="Q39" s="334" t="s">
        <v>1255</v>
      </c>
      <c r="R39" s="334" t="s">
        <v>1255</v>
      </c>
    </row>
    <row r="40" spans="1:18" s="11" customFormat="1" ht="12.75" thickTop="1" thickBot="1" x14ac:dyDescent="0.25">
      <c r="A40" s="304" t="s">
        <v>2270</v>
      </c>
      <c r="B40" s="298">
        <v>2230</v>
      </c>
      <c r="C40" s="338">
        <v>170</v>
      </c>
      <c r="D40" s="186">
        <v>161529.17000000001</v>
      </c>
      <c r="E40" s="334" t="s">
        <v>1255</v>
      </c>
      <c r="F40" s="334" t="s">
        <v>1255</v>
      </c>
      <c r="G40" s="334" t="s">
        <v>1255</v>
      </c>
      <c r="H40" s="334" t="s">
        <v>1255</v>
      </c>
      <c r="I40" s="334" t="s">
        <v>1255</v>
      </c>
      <c r="J40" s="334" t="s">
        <v>1255</v>
      </c>
      <c r="K40" s="186">
        <v>44124.5</v>
      </c>
      <c r="L40" s="186">
        <v>0</v>
      </c>
      <c r="M40" s="186">
        <v>0</v>
      </c>
      <c r="N40" s="186">
        <v>0</v>
      </c>
      <c r="O40" s="186">
        <v>0</v>
      </c>
      <c r="P40" s="186">
        <v>0</v>
      </c>
      <c r="Q40" s="334" t="s">
        <v>1255</v>
      </c>
      <c r="R40" s="334" t="s">
        <v>1255</v>
      </c>
    </row>
    <row r="41" spans="1:18" s="11" customFormat="1" ht="12.75" thickTop="1" thickBot="1" x14ac:dyDescent="0.25">
      <c r="A41" s="179" t="s">
        <v>2271</v>
      </c>
      <c r="B41" s="298">
        <v>2240</v>
      </c>
      <c r="C41" s="338">
        <v>180</v>
      </c>
      <c r="D41" s="186">
        <v>3350</v>
      </c>
      <c r="E41" s="334" t="s">
        <v>1255</v>
      </c>
      <c r="F41" s="334" t="s">
        <v>1255</v>
      </c>
      <c r="G41" s="334" t="s">
        <v>1255</v>
      </c>
      <c r="H41" s="334" t="s">
        <v>1255</v>
      </c>
      <c r="I41" s="334" t="s">
        <v>1255</v>
      </c>
      <c r="J41" s="334" t="s">
        <v>1255</v>
      </c>
      <c r="K41" s="186">
        <v>3350</v>
      </c>
      <c r="L41" s="186">
        <v>0</v>
      </c>
      <c r="M41" s="186">
        <v>0</v>
      </c>
      <c r="N41" s="186">
        <v>0</v>
      </c>
      <c r="O41" s="186">
        <v>0</v>
      </c>
      <c r="P41" s="186">
        <v>0</v>
      </c>
      <c r="Q41" s="334" t="s">
        <v>1255</v>
      </c>
      <c r="R41" s="334" t="s">
        <v>1255</v>
      </c>
    </row>
    <row r="42" spans="1:18" s="11" customFormat="1" ht="11.25" customHeight="1" thickTop="1" thickBot="1" x14ac:dyDescent="0.25">
      <c r="A42" s="179" t="s">
        <v>1258</v>
      </c>
      <c r="B42" s="298">
        <v>2250</v>
      </c>
      <c r="C42" s="338">
        <v>190</v>
      </c>
      <c r="D42" s="186">
        <v>0</v>
      </c>
      <c r="E42" s="334" t="s">
        <v>1255</v>
      </c>
      <c r="F42" s="334" t="s">
        <v>1255</v>
      </c>
      <c r="G42" s="334" t="s">
        <v>1255</v>
      </c>
      <c r="H42" s="334" t="s">
        <v>1255</v>
      </c>
      <c r="I42" s="334" t="s">
        <v>1255</v>
      </c>
      <c r="J42" s="334" t="s">
        <v>1255</v>
      </c>
      <c r="K42" s="186">
        <v>0</v>
      </c>
      <c r="L42" s="186">
        <v>0</v>
      </c>
      <c r="M42" s="186">
        <v>0</v>
      </c>
      <c r="N42" s="186">
        <v>0</v>
      </c>
      <c r="O42" s="186">
        <v>0</v>
      </c>
      <c r="P42" s="186">
        <v>0</v>
      </c>
      <c r="Q42" s="334" t="s">
        <v>1255</v>
      </c>
      <c r="R42" s="334" t="s">
        <v>1255</v>
      </c>
    </row>
    <row r="43" spans="1:18" s="11" customFormat="1" ht="11.25" customHeight="1" thickTop="1" thickBot="1" x14ac:dyDescent="0.25">
      <c r="A43" s="305" t="s">
        <v>2272</v>
      </c>
      <c r="B43" s="298">
        <v>2260</v>
      </c>
      <c r="C43" s="338">
        <v>200</v>
      </c>
      <c r="D43" s="186">
        <v>0</v>
      </c>
      <c r="E43" s="334" t="s">
        <v>1255</v>
      </c>
      <c r="F43" s="334" t="s">
        <v>1255</v>
      </c>
      <c r="G43" s="334" t="s">
        <v>1255</v>
      </c>
      <c r="H43" s="334" t="s">
        <v>1255</v>
      </c>
      <c r="I43" s="334" t="s">
        <v>1255</v>
      </c>
      <c r="J43" s="334" t="s">
        <v>1255</v>
      </c>
      <c r="K43" s="186">
        <v>0</v>
      </c>
      <c r="L43" s="186">
        <v>0</v>
      </c>
      <c r="M43" s="186">
        <v>0</v>
      </c>
      <c r="N43" s="186">
        <v>0</v>
      </c>
      <c r="O43" s="186">
        <v>0</v>
      </c>
      <c r="P43" s="186">
        <v>0</v>
      </c>
      <c r="Q43" s="334" t="s">
        <v>1255</v>
      </c>
      <c r="R43" s="334" t="s">
        <v>1255</v>
      </c>
    </row>
    <row r="44" spans="1:18" s="11" customFormat="1" ht="11.25" customHeight="1" thickTop="1" thickBot="1" x14ac:dyDescent="0.25">
      <c r="A44" s="180" t="s">
        <v>1259</v>
      </c>
      <c r="B44" s="298">
        <v>2270</v>
      </c>
      <c r="C44" s="338">
        <v>210</v>
      </c>
      <c r="D44" s="183">
        <f>SUM(D45:D50)</f>
        <v>0</v>
      </c>
      <c r="E44" s="334" t="s">
        <v>1255</v>
      </c>
      <c r="F44" s="334" t="s">
        <v>1255</v>
      </c>
      <c r="G44" s="334" t="s">
        <v>1255</v>
      </c>
      <c r="H44" s="334" t="s">
        <v>1255</v>
      </c>
      <c r="I44" s="334" t="s">
        <v>1255</v>
      </c>
      <c r="J44" s="334" t="s">
        <v>1255</v>
      </c>
      <c r="K44" s="183">
        <f t="shared" ref="K44:P44" si="5">SUM(K45:K50)</f>
        <v>0</v>
      </c>
      <c r="L44" s="183">
        <f t="shared" si="5"/>
        <v>0</v>
      </c>
      <c r="M44" s="183">
        <f t="shared" si="5"/>
        <v>0</v>
      </c>
      <c r="N44" s="183">
        <f t="shared" si="5"/>
        <v>0</v>
      </c>
      <c r="O44" s="183">
        <f t="shared" si="5"/>
        <v>0</v>
      </c>
      <c r="P44" s="183">
        <f t="shared" si="5"/>
        <v>0</v>
      </c>
      <c r="Q44" s="334" t="s">
        <v>1255</v>
      </c>
      <c r="R44" s="334" t="s">
        <v>1255</v>
      </c>
    </row>
    <row r="45" spans="1:18" s="11" customFormat="1" ht="11.25" customHeight="1" thickTop="1" thickBot="1" x14ac:dyDescent="0.25">
      <c r="A45" s="300" t="s">
        <v>1260</v>
      </c>
      <c r="B45" s="301">
        <v>2271</v>
      </c>
      <c r="C45" s="176">
        <v>220</v>
      </c>
      <c r="D45" s="341">
        <v>0</v>
      </c>
      <c r="E45" s="334" t="s">
        <v>1255</v>
      </c>
      <c r="F45" s="334" t="s">
        <v>1255</v>
      </c>
      <c r="G45" s="334" t="s">
        <v>1255</v>
      </c>
      <c r="H45" s="334" t="s">
        <v>1255</v>
      </c>
      <c r="I45" s="334" t="s">
        <v>1255</v>
      </c>
      <c r="J45" s="334" t="s">
        <v>1255</v>
      </c>
      <c r="K45" s="341">
        <v>0</v>
      </c>
      <c r="L45" s="341">
        <v>0</v>
      </c>
      <c r="M45" s="341">
        <v>0</v>
      </c>
      <c r="N45" s="341">
        <v>0</v>
      </c>
      <c r="O45" s="341">
        <v>0</v>
      </c>
      <c r="P45" s="341">
        <v>0</v>
      </c>
      <c r="Q45" s="334" t="s">
        <v>1255</v>
      </c>
      <c r="R45" s="334" t="s">
        <v>1255</v>
      </c>
    </row>
    <row r="46" spans="1:18" s="11" customFormat="1" ht="12.75" thickTop="1" thickBot="1" x14ac:dyDescent="0.25">
      <c r="A46" s="300" t="s">
        <v>2273</v>
      </c>
      <c r="B46" s="301">
        <v>2272</v>
      </c>
      <c r="C46" s="338">
        <v>230</v>
      </c>
      <c r="D46" s="186">
        <v>0</v>
      </c>
      <c r="E46" s="334" t="s">
        <v>1255</v>
      </c>
      <c r="F46" s="334" t="s">
        <v>1255</v>
      </c>
      <c r="G46" s="334" t="s">
        <v>1255</v>
      </c>
      <c r="H46" s="334" t="s">
        <v>1255</v>
      </c>
      <c r="I46" s="334" t="s">
        <v>1255</v>
      </c>
      <c r="J46" s="334" t="s">
        <v>1255</v>
      </c>
      <c r="K46" s="186">
        <v>0</v>
      </c>
      <c r="L46" s="186">
        <v>0</v>
      </c>
      <c r="M46" s="186">
        <v>0</v>
      </c>
      <c r="N46" s="186">
        <v>0</v>
      </c>
      <c r="O46" s="186">
        <v>0</v>
      </c>
      <c r="P46" s="186">
        <v>0</v>
      </c>
      <c r="Q46" s="334" t="s">
        <v>1255</v>
      </c>
      <c r="R46" s="334" t="s">
        <v>1255</v>
      </c>
    </row>
    <row r="47" spans="1:18" s="11" customFormat="1" ht="12.75" thickTop="1" thickBot="1" x14ac:dyDescent="0.25">
      <c r="A47" s="300" t="s">
        <v>1261</v>
      </c>
      <c r="B47" s="301">
        <v>2273</v>
      </c>
      <c r="C47" s="176">
        <v>240</v>
      </c>
      <c r="D47" s="186">
        <v>0</v>
      </c>
      <c r="E47" s="334" t="s">
        <v>1255</v>
      </c>
      <c r="F47" s="334" t="s">
        <v>1255</v>
      </c>
      <c r="G47" s="334" t="s">
        <v>1255</v>
      </c>
      <c r="H47" s="334" t="s">
        <v>1255</v>
      </c>
      <c r="I47" s="334" t="s">
        <v>1255</v>
      </c>
      <c r="J47" s="334" t="s">
        <v>1255</v>
      </c>
      <c r="K47" s="186">
        <v>0</v>
      </c>
      <c r="L47" s="186">
        <v>0</v>
      </c>
      <c r="M47" s="186">
        <v>0</v>
      </c>
      <c r="N47" s="186">
        <v>0</v>
      </c>
      <c r="O47" s="186">
        <v>0</v>
      </c>
      <c r="P47" s="186">
        <v>0</v>
      </c>
      <c r="Q47" s="334" t="s">
        <v>1255</v>
      </c>
      <c r="R47" s="334" t="s">
        <v>1255</v>
      </c>
    </row>
    <row r="48" spans="1:18" s="11" customFormat="1" ht="12.75" thickTop="1" thickBot="1" x14ac:dyDescent="0.25">
      <c r="A48" s="300" t="s">
        <v>1262</v>
      </c>
      <c r="B48" s="301">
        <v>2274</v>
      </c>
      <c r="C48" s="338">
        <v>250</v>
      </c>
      <c r="D48" s="186">
        <v>0</v>
      </c>
      <c r="E48" s="334" t="s">
        <v>1255</v>
      </c>
      <c r="F48" s="334" t="s">
        <v>1255</v>
      </c>
      <c r="G48" s="334" t="s">
        <v>1255</v>
      </c>
      <c r="H48" s="334" t="s">
        <v>1255</v>
      </c>
      <c r="I48" s="334" t="s">
        <v>1255</v>
      </c>
      <c r="J48" s="334" t="s">
        <v>1255</v>
      </c>
      <c r="K48" s="186">
        <v>0</v>
      </c>
      <c r="L48" s="186">
        <v>0</v>
      </c>
      <c r="M48" s="186">
        <v>0</v>
      </c>
      <c r="N48" s="186">
        <v>0</v>
      </c>
      <c r="O48" s="186">
        <v>0</v>
      </c>
      <c r="P48" s="186">
        <v>0</v>
      </c>
      <c r="Q48" s="334" t="s">
        <v>1255</v>
      </c>
      <c r="R48" s="334" t="s">
        <v>1255</v>
      </c>
    </row>
    <row r="49" spans="1:18" s="11" customFormat="1" ht="12.75" thickTop="1" thickBot="1" x14ac:dyDescent="0.25">
      <c r="A49" s="300" t="s">
        <v>1263</v>
      </c>
      <c r="B49" s="301">
        <v>2275</v>
      </c>
      <c r="C49" s="176">
        <v>260</v>
      </c>
      <c r="D49" s="341">
        <v>0</v>
      </c>
      <c r="E49" s="334" t="s">
        <v>1255</v>
      </c>
      <c r="F49" s="334" t="s">
        <v>1255</v>
      </c>
      <c r="G49" s="334" t="s">
        <v>1255</v>
      </c>
      <c r="H49" s="334" t="s">
        <v>1255</v>
      </c>
      <c r="I49" s="334" t="s">
        <v>1255</v>
      </c>
      <c r="J49" s="334" t="s">
        <v>1255</v>
      </c>
      <c r="K49" s="341">
        <v>0</v>
      </c>
      <c r="L49" s="341">
        <v>0</v>
      </c>
      <c r="M49" s="341">
        <v>0</v>
      </c>
      <c r="N49" s="341">
        <v>0</v>
      </c>
      <c r="O49" s="341">
        <v>0</v>
      </c>
      <c r="P49" s="341">
        <v>0</v>
      </c>
      <c r="Q49" s="334" t="s">
        <v>1255</v>
      </c>
      <c r="R49" s="334" t="s">
        <v>1255</v>
      </c>
    </row>
    <row r="50" spans="1:18" s="11" customFormat="1" ht="12.75" thickTop="1" thickBot="1" x14ac:dyDescent="0.25">
      <c r="A50" s="300" t="s">
        <v>2510</v>
      </c>
      <c r="B50" s="301">
        <v>2276</v>
      </c>
      <c r="C50" s="176">
        <v>270</v>
      </c>
      <c r="D50" s="341">
        <v>0</v>
      </c>
      <c r="E50" s="334" t="s">
        <v>1255</v>
      </c>
      <c r="F50" s="334" t="s">
        <v>1255</v>
      </c>
      <c r="G50" s="334" t="s">
        <v>1255</v>
      </c>
      <c r="H50" s="334" t="s">
        <v>1255</v>
      </c>
      <c r="I50" s="334" t="s">
        <v>1255</v>
      </c>
      <c r="J50" s="334" t="s">
        <v>1255</v>
      </c>
      <c r="K50" s="341">
        <v>0</v>
      </c>
      <c r="L50" s="341">
        <v>0</v>
      </c>
      <c r="M50" s="341">
        <v>0</v>
      </c>
      <c r="N50" s="341">
        <v>0</v>
      </c>
      <c r="O50" s="341">
        <v>0</v>
      </c>
      <c r="P50" s="341">
        <v>0</v>
      </c>
      <c r="Q50" s="334" t="s">
        <v>1255</v>
      </c>
      <c r="R50" s="334" t="s">
        <v>1255</v>
      </c>
    </row>
    <row r="51" spans="1:18" s="11" customFormat="1" ht="24" thickTop="1" thickBot="1" x14ac:dyDescent="0.25">
      <c r="A51" s="305" t="s">
        <v>2274</v>
      </c>
      <c r="B51" s="298">
        <v>2280</v>
      </c>
      <c r="C51" s="338">
        <v>280</v>
      </c>
      <c r="D51" s="183">
        <f>SUM(D52:D53)</f>
        <v>0</v>
      </c>
      <c r="E51" s="334" t="s">
        <v>1255</v>
      </c>
      <c r="F51" s="334" t="s">
        <v>1255</v>
      </c>
      <c r="G51" s="334" t="s">
        <v>1255</v>
      </c>
      <c r="H51" s="334" t="s">
        <v>1255</v>
      </c>
      <c r="I51" s="334" t="s">
        <v>1255</v>
      </c>
      <c r="J51" s="334" t="s">
        <v>1255</v>
      </c>
      <c r="K51" s="183">
        <f t="shared" ref="K51:P51" si="6">SUM(K52:K53)</f>
        <v>0</v>
      </c>
      <c r="L51" s="183">
        <f t="shared" si="6"/>
        <v>0</v>
      </c>
      <c r="M51" s="183">
        <f t="shared" si="6"/>
        <v>0</v>
      </c>
      <c r="N51" s="183">
        <f t="shared" si="6"/>
        <v>0</v>
      </c>
      <c r="O51" s="183">
        <f t="shared" si="6"/>
        <v>0</v>
      </c>
      <c r="P51" s="183">
        <f t="shared" si="6"/>
        <v>0</v>
      </c>
      <c r="Q51" s="334" t="s">
        <v>1255</v>
      </c>
      <c r="R51" s="334" t="s">
        <v>1255</v>
      </c>
    </row>
    <row r="52" spans="1:18" s="11" customFormat="1" ht="24" thickTop="1" thickBot="1" x14ac:dyDescent="0.25">
      <c r="A52" s="339" t="s">
        <v>2275</v>
      </c>
      <c r="B52" s="177">
        <v>2281</v>
      </c>
      <c r="C52" s="176">
        <v>290</v>
      </c>
      <c r="D52" s="341">
        <v>0</v>
      </c>
      <c r="E52" s="334" t="s">
        <v>1255</v>
      </c>
      <c r="F52" s="334" t="s">
        <v>1255</v>
      </c>
      <c r="G52" s="334" t="s">
        <v>1255</v>
      </c>
      <c r="H52" s="334" t="s">
        <v>1255</v>
      </c>
      <c r="I52" s="334" t="s">
        <v>1255</v>
      </c>
      <c r="J52" s="334" t="s">
        <v>1255</v>
      </c>
      <c r="K52" s="341">
        <v>0</v>
      </c>
      <c r="L52" s="341">
        <v>0</v>
      </c>
      <c r="M52" s="341">
        <v>0</v>
      </c>
      <c r="N52" s="341">
        <v>0</v>
      </c>
      <c r="O52" s="341">
        <v>0</v>
      </c>
      <c r="P52" s="341">
        <v>0</v>
      </c>
      <c r="Q52" s="334" t="s">
        <v>1255</v>
      </c>
      <c r="R52" s="334" t="s">
        <v>1255</v>
      </c>
    </row>
    <row r="53" spans="1:18" s="11" customFormat="1" ht="24" thickTop="1" thickBot="1" x14ac:dyDescent="0.25">
      <c r="A53" s="312" t="s">
        <v>2276</v>
      </c>
      <c r="B53" s="177">
        <v>2282</v>
      </c>
      <c r="C53" s="338">
        <v>300</v>
      </c>
      <c r="D53" s="341">
        <v>0</v>
      </c>
      <c r="E53" s="334" t="s">
        <v>1255</v>
      </c>
      <c r="F53" s="334" t="s">
        <v>1255</v>
      </c>
      <c r="G53" s="334" t="s">
        <v>1255</v>
      </c>
      <c r="H53" s="334" t="s">
        <v>1255</v>
      </c>
      <c r="I53" s="334" t="s">
        <v>1255</v>
      </c>
      <c r="J53" s="334" t="s">
        <v>1255</v>
      </c>
      <c r="K53" s="341">
        <v>0</v>
      </c>
      <c r="L53" s="341">
        <v>0</v>
      </c>
      <c r="M53" s="341">
        <v>0</v>
      </c>
      <c r="N53" s="341">
        <v>0</v>
      </c>
      <c r="O53" s="341">
        <v>0</v>
      </c>
      <c r="P53" s="341">
        <v>0</v>
      </c>
      <c r="Q53" s="334" t="s">
        <v>1255</v>
      </c>
      <c r="R53" s="334" t="s">
        <v>1255</v>
      </c>
    </row>
    <row r="54" spans="1:18" s="11" customFormat="1" ht="12.75" thickTop="1" thickBot="1" x14ac:dyDescent="0.25">
      <c r="A54" s="178" t="s">
        <v>2277</v>
      </c>
      <c r="B54" s="181">
        <v>2400</v>
      </c>
      <c r="C54" s="184">
        <v>310</v>
      </c>
      <c r="D54" s="157">
        <f>SUM(D55:D56)</f>
        <v>0</v>
      </c>
      <c r="E54" s="334" t="s">
        <v>1255</v>
      </c>
      <c r="F54" s="334" t="s">
        <v>1255</v>
      </c>
      <c r="G54" s="334" t="s">
        <v>1255</v>
      </c>
      <c r="H54" s="334" t="s">
        <v>1255</v>
      </c>
      <c r="I54" s="334" t="s">
        <v>1255</v>
      </c>
      <c r="J54" s="334" t="s">
        <v>1255</v>
      </c>
      <c r="K54" s="157">
        <f t="shared" ref="K54:P54" si="7">SUM(K55:K56)</f>
        <v>0</v>
      </c>
      <c r="L54" s="157">
        <f t="shared" si="7"/>
        <v>0</v>
      </c>
      <c r="M54" s="157">
        <f t="shared" si="7"/>
        <v>0</v>
      </c>
      <c r="N54" s="157">
        <f t="shared" si="7"/>
        <v>0</v>
      </c>
      <c r="O54" s="157">
        <f t="shared" si="7"/>
        <v>0</v>
      </c>
      <c r="P54" s="157">
        <f t="shared" si="7"/>
        <v>0</v>
      </c>
      <c r="Q54" s="334" t="s">
        <v>1255</v>
      </c>
      <c r="R54" s="334" t="s">
        <v>1255</v>
      </c>
    </row>
    <row r="55" spans="1:18" s="11" customFormat="1" ht="12.75" thickTop="1" thickBot="1" x14ac:dyDescent="0.25">
      <c r="A55" s="309" t="s">
        <v>2278</v>
      </c>
      <c r="B55" s="182">
        <v>2410</v>
      </c>
      <c r="C55" s="338">
        <v>320</v>
      </c>
      <c r="D55" s="186">
        <v>0</v>
      </c>
      <c r="E55" s="334" t="s">
        <v>1255</v>
      </c>
      <c r="F55" s="334" t="s">
        <v>1255</v>
      </c>
      <c r="G55" s="334" t="s">
        <v>1255</v>
      </c>
      <c r="H55" s="334" t="s">
        <v>1255</v>
      </c>
      <c r="I55" s="334" t="s">
        <v>1255</v>
      </c>
      <c r="J55" s="334" t="s">
        <v>1255</v>
      </c>
      <c r="K55" s="186">
        <v>0</v>
      </c>
      <c r="L55" s="186">
        <v>0</v>
      </c>
      <c r="M55" s="186">
        <v>0</v>
      </c>
      <c r="N55" s="186">
        <v>0</v>
      </c>
      <c r="O55" s="186">
        <v>0</v>
      </c>
      <c r="P55" s="186">
        <v>0</v>
      </c>
      <c r="Q55" s="334" t="s">
        <v>1255</v>
      </c>
      <c r="R55" s="334" t="s">
        <v>1255</v>
      </c>
    </row>
    <row r="56" spans="1:18" s="11" customFormat="1" ht="12.75" thickTop="1" thickBot="1" x14ac:dyDescent="0.25">
      <c r="A56" s="309" t="s">
        <v>2279</v>
      </c>
      <c r="B56" s="182">
        <v>2420</v>
      </c>
      <c r="C56" s="338">
        <v>330</v>
      </c>
      <c r="D56" s="186">
        <v>0</v>
      </c>
      <c r="E56" s="334" t="s">
        <v>1255</v>
      </c>
      <c r="F56" s="334" t="s">
        <v>1255</v>
      </c>
      <c r="G56" s="334" t="s">
        <v>1255</v>
      </c>
      <c r="H56" s="334" t="s">
        <v>1255</v>
      </c>
      <c r="I56" s="334" t="s">
        <v>1255</v>
      </c>
      <c r="J56" s="334" t="s">
        <v>1255</v>
      </c>
      <c r="K56" s="186">
        <v>0</v>
      </c>
      <c r="L56" s="186">
        <v>0</v>
      </c>
      <c r="M56" s="186">
        <v>0</v>
      </c>
      <c r="N56" s="186">
        <v>0</v>
      </c>
      <c r="O56" s="186">
        <v>0</v>
      </c>
      <c r="P56" s="186">
        <v>0</v>
      </c>
      <c r="Q56" s="334" t="s">
        <v>1255</v>
      </c>
      <c r="R56" s="334" t="s">
        <v>1255</v>
      </c>
    </row>
    <row r="57" spans="1:18" s="11" customFormat="1" ht="12.75" thickTop="1" thickBot="1" x14ac:dyDescent="0.25">
      <c r="A57" s="310" t="s">
        <v>2280</v>
      </c>
      <c r="B57" s="181">
        <v>2600</v>
      </c>
      <c r="C57" s="340">
        <v>340</v>
      </c>
      <c r="D57" s="157">
        <f>SUM(D58:D60)</f>
        <v>0</v>
      </c>
      <c r="E57" s="334" t="s">
        <v>1255</v>
      </c>
      <c r="F57" s="334" t="s">
        <v>1255</v>
      </c>
      <c r="G57" s="334" t="s">
        <v>1255</v>
      </c>
      <c r="H57" s="334" t="s">
        <v>1255</v>
      </c>
      <c r="I57" s="334" t="s">
        <v>1255</v>
      </c>
      <c r="J57" s="334" t="s">
        <v>1255</v>
      </c>
      <c r="K57" s="157">
        <f t="shared" ref="K57:P57" si="8">SUM(K58:K60)</f>
        <v>0</v>
      </c>
      <c r="L57" s="157">
        <f t="shared" si="8"/>
        <v>0</v>
      </c>
      <c r="M57" s="157">
        <f t="shared" si="8"/>
        <v>0</v>
      </c>
      <c r="N57" s="157">
        <f t="shared" si="8"/>
        <v>0</v>
      </c>
      <c r="O57" s="157">
        <f t="shared" si="8"/>
        <v>0</v>
      </c>
      <c r="P57" s="157">
        <f t="shared" si="8"/>
        <v>0</v>
      </c>
      <c r="Q57" s="334" t="s">
        <v>1255</v>
      </c>
      <c r="R57" s="334" t="s">
        <v>1255</v>
      </c>
    </row>
    <row r="58" spans="1:18" s="11" customFormat="1" ht="12.75" customHeight="1" thickTop="1" thickBot="1" x14ac:dyDescent="0.25">
      <c r="A58" s="180" t="s">
        <v>1264</v>
      </c>
      <c r="B58" s="182">
        <v>2610</v>
      </c>
      <c r="C58" s="338">
        <v>350</v>
      </c>
      <c r="D58" s="186">
        <v>0</v>
      </c>
      <c r="E58" s="334" t="s">
        <v>1255</v>
      </c>
      <c r="F58" s="334" t="s">
        <v>1255</v>
      </c>
      <c r="G58" s="334" t="s">
        <v>1255</v>
      </c>
      <c r="H58" s="334" t="s">
        <v>1255</v>
      </c>
      <c r="I58" s="334" t="s">
        <v>1255</v>
      </c>
      <c r="J58" s="334" t="s">
        <v>1255</v>
      </c>
      <c r="K58" s="186">
        <v>0</v>
      </c>
      <c r="L58" s="186">
        <v>0</v>
      </c>
      <c r="M58" s="186">
        <v>0</v>
      </c>
      <c r="N58" s="186">
        <v>0</v>
      </c>
      <c r="O58" s="186">
        <v>0</v>
      </c>
      <c r="P58" s="186">
        <v>0</v>
      </c>
      <c r="Q58" s="334" t="s">
        <v>1255</v>
      </c>
      <c r="R58" s="334" t="s">
        <v>1255</v>
      </c>
    </row>
    <row r="59" spans="1:18" s="11" customFormat="1" ht="12.75" thickTop="1" thickBot="1" x14ac:dyDescent="0.25">
      <c r="A59" s="180" t="s">
        <v>1265</v>
      </c>
      <c r="B59" s="182">
        <v>2620</v>
      </c>
      <c r="C59" s="338">
        <v>360</v>
      </c>
      <c r="D59" s="343">
        <v>0</v>
      </c>
      <c r="E59" s="334" t="s">
        <v>1255</v>
      </c>
      <c r="F59" s="334" t="s">
        <v>1255</v>
      </c>
      <c r="G59" s="334" t="s">
        <v>1255</v>
      </c>
      <c r="H59" s="334" t="s">
        <v>1255</v>
      </c>
      <c r="I59" s="334" t="s">
        <v>1255</v>
      </c>
      <c r="J59" s="334" t="s">
        <v>1255</v>
      </c>
      <c r="K59" s="344">
        <v>0</v>
      </c>
      <c r="L59" s="344">
        <v>0</v>
      </c>
      <c r="M59" s="344">
        <v>0</v>
      </c>
      <c r="N59" s="344">
        <v>0</v>
      </c>
      <c r="O59" s="344">
        <v>0</v>
      </c>
      <c r="P59" s="344">
        <v>0</v>
      </c>
      <c r="Q59" s="334" t="s">
        <v>1255</v>
      </c>
      <c r="R59" s="334" t="s">
        <v>1255</v>
      </c>
    </row>
    <row r="60" spans="1:18" s="11" customFormat="1" ht="11.25" customHeight="1" thickTop="1" thickBot="1" x14ac:dyDescent="0.25">
      <c r="A60" s="309" t="s">
        <v>2281</v>
      </c>
      <c r="B60" s="182">
        <v>2630</v>
      </c>
      <c r="C60" s="338">
        <v>370</v>
      </c>
      <c r="D60" s="345">
        <v>0</v>
      </c>
      <c r="E60" s="334" t="s">
        <v>1255</v>
      </c>
      <c r="F60" s="334" t="s">
        <v>1255</v>
      </c>
      <c r="G60" s="334" t="s">
        <v>1255</v>
      </c>
      <c r="H60" s="334" t="s">
        <v>1255</v>
      </c>
      <c r="I60" s="334" t="s">
        <v>1255</v>
      </c>
      <c r="J60" s="334" t="s">
        <v>1255</v>
      </c>
      <c r="K60" s="345">
        <v>0</v>
      </c>
      <c r="L60" s="345">
        <v>0</v>
      </c>
      <c r="M60" s="345">
        <v>0</v>
      </c>
      <c r="N60" s="345">
        <v>0</v>
      </c>
      <c r="O60" s="345">
        <v>0</v>
      </c>
      <c r="P60" s="345">
        <v>0</v>
      </c>
      <c r="Q60" s="334" t="s">
        <v>1255</v>
      </c>
      <c r="R60" s="334" t="s">
        <v>1255</v>
      </c>
    </row>
    <row r="61" spans="1:18" s="11" customFormat="1" ht="10.5" customHeight="1" thickTop="1" thickBot="1" x14ac:dyDescent="0.25">
      <c r="A61" s="311" t="s">
        <v>2282</v>
      </c>
      <c r="B61" s="181">
        <v>2700</v>
      </c>
      <c r="C61" s="184">
        <v>380</v>
      </c>
      <c r="D61" s="157">
        <f>SUM(D62:D64)</f>
        <v>0</v>
      </c>
      <c r="E61" s="334" t="s">
        <v>1255</v>
      </c>
      <c r="F61" s="334" t="s">
        <v>1255</v>
      </c>
      <c r="G61" s="334" t="s">
        <v>1255</v>
      </c>
      <c r="H61" s="334" t="s">
        <v>1255</v>
      </c>
      <c r="I61" s="334" t="s">
        <v>1255</v>
      </c>
      <c r="J61" s="334" t="s">
        <v>1255</v>
      </c>
      <c r="K61" s="157">
        <f t="shared" ref="K61:P61" si="9">SUM(K62:K64)</f>
        <v>0</v>
      </c>
      <c r="L61" s="157">
        <f t="shared" si="9"/>
        <v>0</v>
      </c>
      <c r="M61" s="157">
        <f t="shared" si="9"/>
        <v>0</v>
      </c>
      <c r="N61" s="157">
        <f t="shared" si="9"/>
        <v>0</v>
      </c>
      <c r="O61" s="157">
        <f t="shared" si="9"/>
        <v>0</v>
      </c>
      <c r="P61" s="157">
        <f t="shared" si="9"/>
        <v>0</v>
      </c>
      <c r="Q61" s="334" t="s">
        <v>1255</v>
      </c>
      <c r="R61" s="334" t="s">
        <v>1255</v>
      </c>
    </row>
    <row r="62" spans="1:18" s="11" customFormat="1" ht="12.75" thickTop="1" thickBot="1" x14ac:dyDescent="0.25">
      <c r="A62" s="180" t="s">
        <v>2283</v>
      </c>
      <c r="B62" s="182">
        <v>2710</v>
      </c>
      <c r="C62" s="338">
        <v>390</v>
      </c>
      <c r="D62" s="186">
        <v>0</v>
      </c>
      <c r="E62" s="334" t="s">
        <v>1255</v>
      </c>
      <c r="F62" s="334" t="s">
        <v>1255</v>
      </c>
      <c r="G62" s="334" t="s">
        <v>1255</v>
      </c>
      <c r="H62" s="334" t="s">
        <v>1255</v>
      </c>
      <c r="I62" s="334" t="s">
        <v>1255</v>
      </c>
      <c r="J62" s="334" t="s">
        <v>1255</v>
      </c>
      <c r="K62" s="186">
        <v>0</v>
      </c>
      <c r="L62" s="186">
        <v>0</v>
      </c>
      <c r="M62" s="186">
        <v>0</v>
      </c>
      <c r="N62" s="186">
        <v>0</v>
      </c>
      <c r="O62" s="186">
        <v>0</v>
      </c>
      <c r="P62" s="186">
        <v>0</v>
      </c>
      <c r="Q62" s="334" t="s">
        <v>1255</v>
      </c>
      <c r="R62" s="334" t="s">
        <v>1255</v>
      </c>
    </row>
    <row r="63" spans="1:18" s="11" customFormat="1" ht="12.75" thickTop="1" thickBot="1" x14ac:dyDescent="0.25">
      <c r="A63" s="180" t="s">
        <v>2284</v>
      </c>
      <c r="B63" s="182">
        <v>2720</v>
      </c>
      <c r="C63" s="338">
        <v>400</v>
      </c>
      <c r="D63" s="186">
        <v>0</v>
      </c>
      <c r="E63" s="334" t="s">
        <v>1255</v>
      </c>
      <c r="F63" s="334" t="s">
        <v>1255</v>
      </c>
      <c r="G63" s="334" t="s">
        <v>1255</v>
      </c>
      <c r="H63" s="334" t="s">
        <v>1255</v>
      </c>
      <c r="I63" s="334" t="s">
        <v>1255</v>
      </c>
      <c r="J63" s="334" t="s">
        <v>1255</v>
      </c>
      <c r="K63" s="186">
        <v>0</v>
      </c>
      <c r="L63" s="186">
        <v>0</v>
      </c>
      <c r="M63" s="186">
        <v>0</v>
      </c>
      <c r="N63" s="186">
        <v>0</v>
      </c>
      <c r="O63" s="186">
        <v>0</v>
      </c>
      <c r="P63" s="186">
        <v>0</v>
      </c>
      <c r="Q63" s="334" t="s">
        <v>1255</v>
      </c>
      <c r="R63" s="334" t="s">
        <v>1255</v>
      </c>
    </row>
    <row r="64" spans="1:18" s="11" customFormat="1" ht="12.75" thickTop="1" thickBot="1" x14ac:dyDescent="0.25">
      <c r="A64" s="180" t="s">
        <v>2285</v>
      </c>
      <c r="B64" s="182">
        <v>2730</v>
      </c>
      <c r="C64" s="338">
        <v>410</v>
      </c>
      <c r="D64" s="186">
        <v>0</v>
      </c>
      <c r="E64" s="334" t="s">
        <v>1255</v>
      </c>
      <c r="F64" s="334" t="s">
        <v>1255</v>
      </c>
      <c r="G64" s="334" t="s">
        <v>1255</v>
      </c>
      <c r="H64" s="334" t="s">
        <v>1255</v>
      </c>
      <c r="I64" s="334" t="s">
        <v>1255</v>
      </c>
      <c r="J64" s="334" t="s">
        <v>1255</v>
      </c>
      <c r="K64" s="186">
        <v>0</v>
      </c>
      <c r="L64" s="186">
        <v>0</v>
      </c>
      <c r="M64" s="186">
        <v>0</v>
      </c>
      <c r="N64" s="186">
        <v>0</v>
      </c>
      <c r="O64" s="186">
        <v>0</v>
      </c>
      <c r="P64" s="186">
        <v>0</v>
      </c>
      <c r="Q64" s="334" t="s">
        <v>1255</v>
      </c>
      <c r="R64" s="334" t="s">
        <v>1255</v>
      </c>
    </row>
    <row r="65" spans="1:18" s="11" customFormat="1" ht="12.75" thickTop="1" thickBot="1" x14ac:dyDescent="0.25">
      <c r="A65" s="311" t="s">
        <v>2286</v>
      </c>
      <c r="B65" s="181">
        <v>2800</v>
      </c>
      <c r="C65" s="184">
        <v>420</v>
      </c>
      <c r="D65" s="185">
        <v>0</v>
      </c>
      <c r="E65" s="334" t="s">
        <v>1255</v>
      </c>
      <c r="F65" s="334" t="s">
        <v>1255</v>
      </c>
      <c r="G65" s="334" t="s">
        <v>1255</v>
      </c>
      <c r="H65" s="334" t="s">
        <v>1255</v>
      </c>
      <c r="I65" s="334" t="s">
        <v>1255</v>
      </c>
      <c r="J65" s="334" t="s">
        <v>1255</v>
      </c>
      <c r="K65" s="185">
        <v>0</v>
      </c>
      <c r="L65" s="185">
        <v>0</v>
      </c>
      <c r="M65" s="185">
        <v>0</v>
      </c>
      <c r="N65" s="185">
        <v>0</v>
      </c>
      <c r="O65" s="185">
        <v>0</v>
      </c>
      <c r="P65" s="185">
        <v>0</v>
      </c>
      <c r="Q65" s="334" t="s">
        <v>1255</v>
      </c>
      <c r="R65" s="334" t="s">
        <v>1255</v>
      </c>
    </row>
    <row r="66" spans="1:18" s="11" customFormat="1" ht="12.75" thickTop="1" thickBot="1" x14ac:dyDescent="0.25">
      <c r="A66" s="181" t="s">
        <v>2287</v>
      </c>
      <c r="B66" s="181">
        <v>3000</v>
      </c>
      <c r="C66" s="184">
        <v>430</v>
      </c>
      <c r="D66" s="157">
        <f>D67+D81</f>
        <v>9000</v>
      </c>
      <c r="E66" s="334" t="s">
        <v>1255</v>
      </c>
      <c r="F66" s="334" t="s">
        <v>1255</v>
      </c>
      <c r="G66" s="334" t="s">
        <v>1255</v>
      </c>
      <c r="H66" s="334" t="s">
        <v>1255</v>
      </c>
      <c r="I66" s="334" t="s">
        <v>1255</v>
      </c>
      <c r="J66" s="334" t="s">
        <v>1255</v>
      </c>
      <c r="K66" s="157">
        <f t="shared" ref="K66:P66" si="10">K67+K81</f>
        <v>9000</v>
      </c>
      <c r="L66" s="157">
        <f t="shared" si="10"/>
        <v>0</v>
      </c>
      <c r="M66" s="157">
        <f t="shared" si="10"/>
        <v>0</v>
      </c>
      <c r="N66" s="157">
        <f t="shared" si="10"/>
        <v>0</v>
      </c>
      <c r="O66" s="157">
        <f t="shared" si="10"/>
        <v>0</v>
      </c>
      <c r="P66" s="157">
        <f t="shared" si="10"/>
        <v>0</v>
      </c>
      <c r="Q66" s="334" t="s">
        <v>1255</v>
      </c>
      <c r="R66" s="334" t="s">
        <v>1255</v>
      </c>
    </row>
    <row r="67" spans="1:18" s="11" customFormat="1" ht="12.75" thickTop="1" thickBot="1" x14ac:dyDescent="0.25">
      <c r="A67" s="178" t="s">
        <v>1241</v>
      </c>
      <c r="B67" s="181">
        <v>3100</v>
      </c>
      <c r="C67" s="184">
        <v>440</v>
      </c>
      <c r="D67" s="157">
        <f>D68+D69+D72+D75+D79+D80</f>
        <v>9000</v>
      </c>
      <c r="E67" s="334" t="s">
        <v>1255</v>
      </c>
      <c r="F67" s="334" t="s">
        <v>1255</v>
      </c>
      <c r="G67" s="334" t="s">
        <v>1255</v>
      </c>
      <c r="H67" s="334" t="s">
        <v>1255</v>
      </c>
      <c r="I67" s="334" t="s">
        <v>1255</v>
      </c>
      <c r="J67" s="334" t="s">
        <v>1255</v>
      </c>
      <c r="K67" s="157">
        <f t="shared" ref="K67:P67" si="11">K68+K69+K72+K75+K79+K80</f>
        <v>9000</v>
      </c>
      <c r="L67" s="157">
        <f t="shared" si="11"/>
        <v>0</v>
      </c>
      <c r="M67" s="157">
        <f t="shared" si="11"/>
        <v>0</v>
      </c>
      <c r="N67" s="157">
        <f t="shared" si="11"/>
        <v>0</v>
      </c>
      <c r="O67" s="157">
        <f t="shared" si="11"/>
        <v>0</v>
      </c>
      <c r="P67" s="157">
        <f t="shared" si="11"/>
        <v>0</v>
      </c>
      <c r="Q67" s="334" t="s">
        <v>1255</v>
      </c>
      <c r="R67" s="334" t="s">
        <v>1255</v>
      </c>
    </row>
    <row r="68" spans="1:18" s="11" customFormat="1" ht="12.75" thickTop="1" thickBot="1" x14ac:dyDescent="0.25">
      <c r="A68" s="180" t="s">
        <v>1266</v>
      </c>
      <c r="B68" s="182">
        <v>3110</v>
      </c>
      <c r="C68" s="338">
        <v>450</v>
      </c>
      <c r="D68" s="186">
        <v>9000</v>
      </c>
      <c r="E68" s="334" t="s">
        <v>1255</v>
      </c>
      <c r="F68" s="334" t="s">
        <v>1255</v>
      </c>
      <c r="G68" s="334" t="s">
        <v>1255</v>
      </c>
      <c r="H68" s="334" t="s">
        <v>1255</v>
      </c>
      <c r="I68" s="334" t="s">
        <v>1255</v>
      </c>
      <c r="J68" s="334" t="s">
        <v>1255</v>
      </c>
      <c r="K68" s="186">
        <v>9000</v>
      </c>
      <c r="L68" s="186">
        <v>0</v>
      </c>
      <c r="M68" s="186">
        <v>0</v>
      </c>
      <c r="N68" s="186">
        <v>0</v>
      </c>
      <c r="O68" s="186">
        <v>0</v>
      </c>
      <c r="P68" s="186">
        <v>0</v>
      </c>
      <c r="Q68" s="334" t="s">
        <v>1255</v>
      </c>
      <c r="R68" s="334" t="s">
        <v>1255</v>
      </c>
    </row>
    <row r="69" spans="1:18" s="11" customFormat="1" ht="12.75" thickTop="1" thickBot="1" x14ac:dyDescent="0.25">
      <c r="A69" s="309" t="s">
        <v>1267</v>
      </c>
      <c r="B69" s="182">
        <v>3120</v>
      </c>
      <c r="C69" s="338">
        <v>460</v>
      </c>
      <c r="D69" s="183">
        <f>SUM(D70:D71)</f>
        <v>0</v>
      </c>
      <c r="E69" s="334" t="s">
        <v>1255</v>
      </c>
      <c r="F69" s="334" t="s">
        <v>1255</v>
      </c>
      <c r="G69" s="334" t="s">
        <v>1255</v>
      </c>
      <c r="H69" s="334" t="s">
        <v>1255</v>
      </c>
      <c r="I69" s="334" t="s">
        <v>1255</v>
      </c>
      <c r="J69" s="334" t="s">
        <v>1255</v>
      </c>
      <c r="K69" s="183">
        <f t="shared" ref="K69:P69" si="12">SUM(K70:K71)</f>
        <v>0</v>
      </c>
      <c r="L69" s="183">
        <f t="shared" si="12"/>
        <v>0</v>
      </c>
      <c r="M69" s="183">
        <f t="shared" si="12"/>
        <v>0</v>
      </c>
      <c r="N69" s="183">
        <f t="shared" si="12"/>
        <v>0</v>
      </c>
      <c r="O69" s="183">
        <f t="shared" si="12"/>
        <v>0</v>
      </c>
      <c r="P69" s="183">
        <f t="shared" si="12"/>
        <v>0</v>
      </c>
      <c r="Q69" s="334" t="s">
        <v>1255</v>
      </c>
      <c r="R69" s="334" t="s">
        <v>1255</v>
      </c>
    </row>
    <row r="70" spans="1:18" s="11" customFormat="1" ht="13.5" customHeight="1" thickTop="1" thickBot="1" x14ac:dyDescent="0.25">
      <c r="A70" s="312" t="s">
        <v>2288</v>
      </c>
      <c r="B70" s="177">
        <v>3121</v>
      </c>
      <c r="C70" s="176">
        <v>470</v>
      </c>
      <c r="D70" s="341">
        <v>0</v>
      </c>
      <c r="E70" s="334" t="s">
        <v>1255</v>
      </c>
      <c r="F70" s="334" t="s">
        <v>1255</v>
      </c>
      <c r="G70" s="334" t="s">
        <v>1255</v>
      </c>
      <c r="H70" s="334" t="s">
        <v>1255</v>
      </c>
      <c r="I70" s="334" t="s">
        <v>1255</v>
      </c>
      <c r="J70" s="334" t="s">
        <v>1255</v>
      </c>
      <c r="K70" s="341">
        <v>0</v>
      </c>
      <c r="L70" s="341">
        <v>0</v>
      </c>
      <c r="M70" s="341">
        <v>0</v>
      </c>
      <c r="N70" s="341">
        <v>0</v>
      </c>
      <c r="O70" s="341">
        <v>0</v>
      </c>
      <c r="P70" s="341">
        <v>0</v>
      </c>
      <c r="Q70" s="334" t="s">
        <v>1255</v>
      </c>
      <c r="R70" s="334" t="s">
        <v>1255</v>
      </c>
    </row>
    <row r="71" spans="1:18" s="11" customFormat="1" ht="12.75" thickTop="1" thickBot="1" x14ac:dyDescent="0.25">
      <c r="A71" s="312" t="s">
        <v>2289</v>
      </c>
      <c r="B71" s="177">
        <v>3122</v>
      </c>
      <c r="C71" s="176">
        <v>480</v>
      </c>
      <c r="D71" s="341">
        <v>0</v>
      </c>
      <c r="E71" s="334" t="s">
        <v>1255</v>
      </c>
      <c r="F71" s="334" t="s">
        <v>1255</v>
      </c>
      <c r="G71" s="334" t="s">
        <v>1255</v>
      </c>
      <c r="H71" s="334" t="s">
        <v>1255</v>
      </c>
      <c r="I71" s="334" t="s">
        <v>1255</v>
      </c>
      <c r="J71" s="334" t="s">
        <v>1255</v>
      </c>
      <c r="K71" s="341">
        <v>0</v>
      </c>
      <c r="L71" s="341">
        <v>0</v>
      </c>
      <c r="M71" s="341">
        <v>0</v>
      </c>
      <c r="N71" s="341">
        <v>0</v>
      </c>
      <c r="O71" s="341">
        <v>0</v>
      </c>
      <c r="P71" s="341">
        <v>0</v>
      </c>
      <c r="Q71" s="334" t="s">
        <v>1255</v>
      </c>
      <c r="R71" s="334" t="s">
        <v>1255</v>
      </c>
    </row>
    <row r="72" spans="1:18" s="11" customFormat="1" ht="12.75" thickTop="1" thickBot="1" x14ac:dyDescent="0.25">
      <c r="A72" s="179" t="s">
        <v>1268</v>
      </c>
      <c r="B72" s="182">
        <v>3130</v>
      </c>
      <c r="C72" s="338">
        <v>490</v>
      </c>
      <c r="D72" s="183">
        <f>SUM(D73:D74)</f>
        <v>0</v>
      </c>
      <c r="E72" s="334" t="s">
        <v>1255</v>
      </c>
      <c r="F72" s="334" t="s">
        <v>1255</v>
      </c>
      <c r="G72" s="334" t="s">
        <v>1255</v>
      </c>
      <c r="H72" s="334" t="s">
        <v>1255</v>
      </c>
      <c r="I72" s="334" t="s">
        <v>1255</v>
      </c>
      <c r="J72" s="334" t="s">
        <v>1255</v>
      </c>
      <c r="K72" s="183">
        <f t="shared" ref="K72:P72" si="13">SUM(K73:K74)</f>
        <v>0</v>
      </c>
      <c r="L72" s="183">
        <f t="shared" si="13"/>
        <v>0</v>
      </c>
      <c r="M72" s="183">
        <f t="shared" si="13"/>
        <v>0</v>
      </c>
      <c r="N72" s="183">
        <f t="shared" si="13"/>
        <v>0</v>
      </c>
      <c r="O72" s="183">
        <f t="shared" si="13"/>
        <v>0</v>
      </c>
      <c r="P72" s="183">
        <f t="shared" si="13"/>
        <v>0</v>
      </c>
      <c r="Q72" s="334" t="s">
        <v>1255</v>
      </c>
      <c r="R72" s="334" t="s">
        <v>1255</v>
      </c>
    </row>
    <row r="73" spans="1:18" s="11" customFormat="1" ht="12.75" thickTop="1" thickBot="1" x14ac:dyDescent="0.25">
      <c r="A73" s="312" t="s">
        <v>2290</v>
      </c>
      <c r="B73" s="177">
        <v>3131</v>
      </c>
      <c r="C73" s="176">
        <v>500</v>
      </c>
      <c r="D73" s="341">
        <v>0</v>
      </c>
      <c r="E73" s="334" t="s">
        <v>1255</v>
      </c>
      <c r="F73" s="334" t="s">
        <v>1255</v>
      </c>
      <c r="G73" s="334" t="s">
        <v>1255</v>
      </c>
      <c r="H73" s="334" t="s">
        <v>1255</v>
      </c>
      <c r="I73" s="334" t="s">
        <v>1255</v>
      </c>
      <c r="J73" s="334" t="s">
        <v>1255</v>
      </c>
      <c r="K73" s="341">
        <v>0</v>
      </c>
      <c r="L73" s="341">
        <v>0</v>
      </c>
      <c r="M73" s="341">
        <v>0</v>
      </c>
      <c r="N73" s="341">
        <v>0</v>
      </c>
      <c r="O73" s="341">
        <v>0</v>
      </c>
      <c r="P73" s="341">
        <v>0</v>
      </c>
      <c r="Q73" s="334" t="s">
        <v>1255</v>
      </c>
      <c r="R73" s="334" t="s">
        <v>1255</v>
      </c>
    </row>
    <row r="74" spans="1:18" s="11" customFormat="1" ht="12.75" thickTop="1" thickBot="1" x14ac:dyDescent="0.25">
      <c r="A74" s="312" t="s">
        <v>1242</v>
      </c>
      <c r="B74" s="177">
        <v>3132</v>
      </c>
      <c r="C74" s="176">
        <v>510</v>
      </c>
      <c r="D74" s="341">
        <v>0</v>
      </c>
      <c r="E74" s="334" t="s">
        <v>1255</v>
      </c>
      <c r="F74" s="334" t="s">
        <v>1255</v>
      </c>
      <c r="G74" s="334" t="s">
        <v>1255</v>
      </c>
      <c r="H74" s="334" t="s">
        <v>1255</v>
      </c>
      <c r="I74" s="334" t="s">
        <v>1255</v>
      </c>
      <c r="J74" s="334" t="s">
        <v>1255</v>
      </c>
      <c r="K74" s="341">
        <v>0</v>
      </c>
      <c r="L74" s="341">
        <v>0</v>
      </c>
      <c r="M74" s="341">
        <v>0</v>
      </c>
      <c r="N74" s="341">
        <v>0</v>
      </c>
      <c r="O74" s="341">
        <v>0</v>
      </c>
      <c r="P74" s="341">
        <v>0</v>
      </c>
      <c r="Q74" s="334" t="s">
        <v>1255</v>
      </c>
      <c r="R74" s="334" t="s">
        <v>1255</v>
      </c>
    </row>
    <row r="75" spans="1:18" s="11" customFormat="1" ht="12.75" thickTop="1" thickBot="1" x14ac:dyDescent="0.25">
      <c r="A75" s="179" t="s">
        <v>1243</v>
      </c>
      <c r="B75" s="182">
        <v>3140</v>
      </c>
      <c r="C75" s="338">
        <v>520</v>
      </c>
      <c r="D75" s="183">
        <f>SUM(D76:D78)</f>
        <v>0</v>
      </c>
      <c r="E75" s="334" t="s">
        <v>1255</v>
      </c>
      <c r="F75" s="334" t="s">
        <v>1255</v>
      </c>
      <c r="G75" s="334" t="s">
        <v>1255</v>
      </c>
      <c r="H75" s="334" t="s">
        <v>1255</v>
      </c>
      <c r="I75" s="334" t="s">
        <v>1255</v>
      </c>
      <c r="J75" s="334" t="s">
        <v>1255</v>
      </c>
      <c r="K75" s="183">
        <f t="shared" ref="K75:P75" si="14">SUM(K76:K78)</f>
        <v>0</v>
      </c>
      <c r="L75" s="183">
        <f t="shared" si="14"/>
        <v>0</v>
      </c>
      <c r="M75" s="183">
        <f t="shared" si="14"/>
        <v>0</v>
      </c>
      <c r="N75" s="183">
        <f t="shared" si="14"/>
        <v>0</v>
      </c>
      <c r="O75" s="183">
        <f t="shared" si="14"/>
        <v>0</v>
      </c>
      <c r="P75" s="183">
        <f t="shared" si="14"/>
        <v>0</v>
      </c>
      <c r="Q75" s="334" t="s">
        <v>1255</v>
      </c>
      <c r="R75" s="334" t="s">
        <v>1255</v>
      </c>
    </row>
    <row r="76" spans="1:18" s="11" customFormat="1" ht="13.5" thickTop="1" thickBot="1" x14ac:dyDescent="0.25">
      <c r="A76" s="313" t="s">
        <v>2291</v>
      </c>
      <c r="B76" s="177">
        <v>3141</v>
      </c>
      <c r="C76" s="176">
        <v>530</v>
      </c>
      <c r="D76" s="341">
        <v>0</v>
      </c>
      <c r="E76" s="334" t="s">
        <v>1255</v>
      </c>
      <c r="F76" s="334" t="s">
        <v>1255</v>
      </c>
      <c r="G76" s="334" t="s">
        <v>1255</v>
      </c>
      <c r="H76" s="334" t="s">
        <v>1255</v>
      </c>
      <c r="I76" s="334" t="s">
        <v>1255</v>
      </c>
      <c r="J76" s="334" t="s">
        <v>1255</v>
      </c>
      <c r="K76" s="341">
        <v>0</v>
      </c>
      <c r="L76" s="341">
        <v>0</v>
      </c>
      <c r="M76" s="341">
        <v>0</v>
      </c>
      <c r="N76" s="341">
        <v>0</v>
      </c>
      <c r="O76" s="341">
        <v>0</v>
      </c>
      <c r="P76" s="341">
        <v>0</v>
      </c>
      <c r="Q76" s="334" t="s">
        <v>1255</v>
      </c>
      <c r="R76" s="334" t="s">
        <v>1255</v>
      </c>
    </row>
    <row r="77" spans="1:18" s="11" customFormat="1" ht="13.5" thickTop="1" thickBot="1" x14ac:dyDescent="0.25">
      <c r="A77" s="313" t="s">
        <v>2292</v>
      </c>
      <c r="B77" s="177">
        <v>3142</v>
      </c>
      <c r="C77" s="176">
        <v>540</v>
      </c>
      <c r="D77" s="341">
        <v>0</v>
      </c>
      <c r="E77" s="334" t="s">
        <v>1255</v>
      </c>
      <c r="F77" s="334" t="s">
        <v>1255</v>
      </c>
      <c r="G77" s="334" t="s">
        <v>1255</v>
      </c>
      <c r="H77" s="334" t="s">
        <v>1255</v>
      </c>
      <c r="I77" s="334" t="s">
        <v>1255</v>
      </c>
      <c r="J77" s="334" t="s">
        <v>1255</v>
      </c>
      <c r="K77" s="341">
        <v>0</v>
      </c>
      <c r="L77" s="341">
        <v>0</v>
      </c>
      <c r="M77" s="341">
        <v>0</v>
      </c>
      <c r="N77" s="341">
        <v>0</v>
      </c>
      <c r="O77" s="341">
        <v>0</v>
      </c>
      <c r="P77" s="341">
        <v>0</v>
      </c>
      <c r="Q77" s="334" t="s">
        <v>1255</v>
      </c>
      <c r="R77" s="334" t="s">
        <v>1255</v>
      </c>
    </row>
    <row r="78" spans="1:18" s="11" customFormat="1" ht="13.5" thickTop="1" thickBot="1" x14ac:dyDescent="0.25">
      <c r="A78" s="313" t="s">
        <v>2293</v>
      </c>
      <c r="B78" s="177">
        <v>3143</v>
      </c>
      <c r="C78" s="176">
        <v>550</v>
      </c>
      <c r="D78" s="341">
        <v>0</v>
      </c>
      <c r="E78" s="334" t="s">
        <v>1255</v>
      </c>
      <c r="F78" s="334" t="s">
        <v>1255</v>
      </c>
      <c r="G78" s="334" t="s">
        <v>1255</v>
      </c>
      <c r="H78" s="334" t="s">
        <v>1255</v>
      </c>
      <c r="I78" s="334" t="s">
        <v>1255</v>
      </c>
      <c r="J78" s="334" t="s">
        <v>1255</v>
      </c>
      <c r="K78" s="341">
        <v>0</v>
      </c>
      <c r="L78" s="341">
        <v>0</v>
      </c>
      <c r="M78" s="341">
        <v>0</v>
      </c>
      <c r="N78" s="341">
        <v>0</v>
      </c>
      <c r="O78" s="341">
        <v>0</v>
      </c>
      <c r="P78" s="341">
        <v>0</v>
      </c>
      <c r="Q78" s="334" t="s">
        <v>1255</v>
      </c>
      <c r="R78" s="334" t="s">
        <v>1255</v>
      </c>
    </row>
    <row r="79" spans="1:18" s="11" customFormat="1" ht="12.75" thickTop="1" thickBot="1" x14ac:dyDescent="0.25">
      <c r="A79" s="179" t="s">
        <v>1269</v>
      </c>
      <c r="B79" s="182">
        <v>3150</v>
      </c>
      <c r="C79" s="338">
        <v>560</v>
      </c>
      <c r="D79" s="186">
        <v>0</v>
      </c>
      <c r="E79" s="334" t="s">
        <v>1255</v>
      </c>
      <c r="F79" s="334" t="s">
        <v>1255</v>
      </c>
      <c r="G79" s="334" t="s">
        <v>1255</v>
      </c>
      <c r="H79" s="334" t="s">
        <v>1255</v>
      </c>
      <c r="I79" s="334" t="s">
        <v>1255</v>
      </c>
      <c r="J79" s="334" t="s">
        <v>1255</v>
      </c>
      <c r="K79" s="186">
        <v>0</v>
      </c>
      <c r="L79" s="186">
        <v>0</v>
      </c>
      <c r="M79" s="186">
        <v>0</v>
      </c>
      <c r="N79" s="186">
        <v>0</v>
      </c>
      <c r="O79" s="186">
        <v>0</v>
      </c>
      <c r="P79" s="186">
        <v>0</v>
      </c>
      <c r="Q79" s="334" t="s">
        <v>1255</v>
      </c>
      <c r="R79" s="334" t="s">
        <v>1255</v>
      </c>
    </row>
    <row r="80" spans="1:18" s="11" customFormat="1" ht="12.75" thickTop="1" thickBot="1" x14ac:dyDescent="0.25">
      <c r="A80" s="179" t="s">
        <v>2294</v>
      </c>
      <c r="B80" s="182">
        <v>3160</v>
      </c>
      <c r="C80" s="338">
        <v>570</v>
      </c>
      <c r="D80" s="186">
        <v>0</v>
      </c>
      <c r="E80" s="334" t="s">
        <v>1255</v>
      </c>
      <c r="F80" s="334" t="s">
        <v>1255</v>
      </c>
      <c r="G80" s="334" t="s">
        <v>1255</v>
      </c>
      <c r="H80" s="334" t="s">
        <v>1255</v>
      </c>
      <c r="I80" s="334" t="s">
        <v>1255</v>
      </c>
      <c r="J80" s="334" t="s">
        <v>1255</v>
      </c>
      <c r="K80" s="186">
        <v>0</v>
      </c>
      <c r="L80" s="186">
        <v>0</v>
      </c>
      <c r="M80" s="186">
        <v>0</v>
      </c>
      <c r="N80" s="186">
        <v>0</v>
      </c>
      <c r="O80" s="186">
        <v>0</v>
      </c>
      <c r="P80" s="186">
        <v>0</v>
      </c>
      <c r="Q80" s="334" t="s">
        <v>1255</v>
      </c>
      <c r="R80" s="334" t="s">
        <v>1255</v>
      </c>
    </row>
    <row r="81" spans="1:18" s="11" customFormat="1" ht="12.75" thickTop="1" thickBot="1" x14ac:dyDescent="0.25">
      <c r="A81" s="178" t="s">
        <v>1270</v>
      </c>
      <c r="B81" s="181">
        <v>3200</v>
      </c>
      <c r="C81" s="184">
        <v>580</v>
      </c>
      <c r="D81" s="157">
        <f>SUM(D82:D85)</f>
        <v>0</v>
      </c>
      <c r="E81" s="334" t="s">
        <v>1255</v>
      </c>
      <c r="F81" s="334" t="s">
        <v>1255</v>
      </c>
      <c r="G81" s="334" t="s">
        <v>1255</v>
      </c>
      <c r="H81" s="334" t="s">
        <v>1255</v>
      </c>
      <c r="I81" s="334" t="s">
        <v>1255</v>
      </c>
      <c r="J81" s="334" t="s">
        <v>1255</v>
      </c>
      <c r="K81" s="157">
        <f t="shared" ref="K81:P81" si="15">SUM(K82:K85)</f>
        <v>0</v>
      </c>
      <c r="L81" s="157">
        <f t="shared" si="15"/>
        <v>0</v>
      </c>
      <c r="M81" s="157">
        <f t="shared" si="15"/>
        <v>0</v>
      </c>
      <c r="N81" s="157">
        <f t="shared" si="15"/>
        <v>0</v>
      </c>
      <c r="O81" s="157">
        <f t="shared" si="15"/>
        <v>0</v>
      </c>
      <c r="P81" s="157">
        <f t="shared" si="15"/>
        <v>0</v>
      </c>
      <c r="Q81" s="334" t="s">
        <v>1255</v>
      </c>
      <c r="R81" s="334" t="s">
        <v>1255</v>
      </c>
    </row>
    <row r="82" spans="1:18" s="11" customFormat="1" ht="12.75" thickTop="1" thickBot="1" x14ac:dyDescent="0.25">
      <c r="A82" s="180" t="s">
        <v>1165</v>
      </c>
      <c r="B82" s="182">
        <v>3210</v>
      </c>
      <c r="C82" s="338">
        <v>590</v>
      </c>
      <c r="D82" s="186">
        <v>0</v>
      </c>
      <c r="E82" s="334" t="s">
        <v>1255</v>
      </c>
      <c r="F82" s="334" t="s">
        <v>1255</v>
      </c>
      <c r="G82" s="334" t="s">
        <v>1255</v>
      </c>
      <c r="H82" s="334" t="s">
        <v>1255</v>
      </c>
      <c r="I82" s="334" t="s">
        <v>1255</v>
      </c>
      <c r="J82" s="334" t="s">
        <v>1255</v>
      </c>
      <c r="K82" s="186">
        <v>0</v>
      </c>
      <c r="L82" s="186">
        <v>0</v>
      </c>
      <c r="M82" s="186">
        <v>0</v>
      </c>
      <c r="N82" s="186">
        <v>0</v>
      </c>
      <c r="O82" s="186">
        <v>0</v>
      </c>
      <c r="P82" s="186">
        <v>0</v>
      </c>
      <c r="Q82" s="334" t="s">
        <v>1255</v>
      </c>
      <c r="R82" s="334" t="s">
        <v>1255</v>
      </c>
    </row>
    <row r="83" spans="1:18" s="11" customFormat="1" ht="12.75" thickTop="1" thickBot="1" x14ac:dyDescent="0.25">
      <c r="A83" s="180" t="s">
        <v>1271</v>
      </c>
      <c r="B83" s="182">
        <v>3220</v>
      </c>
      <c r="C83" s="338">
        <v>600</v>
      </c>
      <c r="D83" s="186">
        <v>0</v>
      </c>
      <c r="E83" s="334" t="s">
        <v>1255</v>
      </c>
      <c r="F83" s="334" t="s">
        <v>1255</v>
      </c>
      <c r="G83" s="334" t="s">
        <v>1255</v>
      </c>
      <c r="H83" s="334" t="s">
        <v>1255</v>
      </c>
      <c r="I83" s="334" t="s">
        <v>1255</v>
      </c>
      <c r="J83" s="334" t="s">
        <v>1255</v>
      </c>
      <c r="K83" s="186">
        <v>0</v>
      </c>
      <c r="L83" s="186">
        <v>0</v>
      </c>
      <c r="M83" s="186">
        <v>0</v>
      </c>
      <c r="N83" s="186">
        <v>0</v>
      </c>
      <c r="O83" s="186">
        <v>0</v>
      </c>
      <c r="P83" s="186">
        <v>0</v>
      </c>
      <c r="Q83" s="334" t="s">
        <v>1255</v>
      </c>
      <c r="R83" s="334" t="s">
        <v>1255</v>
      </c>
    </row>
    <row r="84" spans="1:18" s="11" customFormat="1" ht="11.25" customHeight="1" thickTop="1" thickBot="1" x14ac:dyDescent="0.25">
      <c r="A84" s="179" t="s">
        <v>2295</v>
      </c>
      <c r="B84" s="182">
        <v>3230</v>
      </c>
      <c r="C84" s="338">
        <v>610</v>
      </c>
      <c r="D84" s="186">
        <v>0</v>
      </c>
      <c r="E84" s="334" t="s">
        <v>1255</v>
      </c>
      <c r="F84" s="334" t="s">
        <v>1255</v>
      </c>
      <c r="G84" s="334" t="s">
        <v>1255</v>
      </c>
      <c r="H84" s="334" t="s">
        <v>1255</v>
      </c>
      <c r="I84" s="334" t="s">
        <v>1255</v>
      </c>
      <c r="J84" s="334" t="s">
        <v>1255</v>
      </c>
      <c r="K84" s="186">
        <v>0</v>
      </c>
      <c r="L84" s="186">
        <v>0</v>
      </c>
      <c r="M84" s="186">
        <v>0</v>
      </c>
      <c r="N84" s="186">
        <v>0</v>
      </c>
      <c r="O84" s="186">
        <v>0</v>
      </c>
      <c r="P84" s="186">
        <v>0</v>
      </c>
      <c r="Q84" s="334" t="s">
        <v>1255</v>
      </c>
      <c r="R84" s="334" t="s">
        <v>1255</v>
      </c>
    </row>
    <row r="85" spans="1:18" s="11" customFormat="1" ht="13.5" customHeight="1" thickTop="1" thickBot="1" x14ac:dyDescent="0.25">
      <c r="A85" s="180" t="s">
        <v>1272</v>
      </c>
      <c r="B85" s="182">
        <v>3240</v>
      </c>
      <c r="C85" s="338">
        <v>620</v>
      </c>
      <c r="D85" s="186">
        <v>0</v>
      </c>
      <c r="E85" s="334" t="s">
        <v>1255</v>
      </c>
      <c r="F85" s="334" t="s">
        <v>1255</v>
      </c>
      <c r="G85" s="334" t="s">
        <v>1255</v>
      </c>
      <c r="H85" s="334" t="s">
        <v>1255</v>
      </c>
      <c r="I85" s="334" t="s">
        <v>1255</v>
      </c>
      <c r="J85" s="334" t="s">
        <v>1255</v>
      </c>
      <c r="K85" s="186">
        <v>0</v>
      </c>
      <c r="L85" s="186">
        <v>0</v>
      </c>
      <c r="M85" s="186">
        <v>0</v>
      </c>
      <c r="N85" s="186">
        <v>0</v>
      </c>
      <c r="O85" s="186">
        <v>0</v>
      </c>
      <c r="P85" s="186">
        <v>0</v>
      </c>
      <c r="Q85" s="334" t="s">
        <v>1255</v>
      </c>
      <c r="R85" s="334" t="s">
        <v>1255</v>
      </c>
    </row>
    <row r="86" spans="1:18" s="11" customFormat="1" ht="12" hidden="1" customHeight="1" thickTop="1" x14ac:dyDescent="0.2">
      <c r="A86" s="189"/>
      <c r="B86" s="193"/>
      <c r="C86" s="194"/>
      <c r="D86" s="197"/>
      <c r="E86" s="197"/>
      <c r="F86" s="198"/>
      <c r="G86" s="198"/>
      <c r="H86" s="198"/>
      <c r="I86" s="198"/>
      <c r="J86" s="198"/>
      <c r="K86" s="197"/>
      <c r="L86" s="197"/>
      <c r="M86" s="197"/>
      <c r="N86" s="197"/>
      <c r="O86" s="197"/>
      <c r="P86" s="197"/>
      <c r="Q86" s="197"/>
      <c r="R86" s="198"/>
    </row>
    <row r="87" spans="1:18" s="11" customFormat="1" ht="12" hidden="1" customHeight="1" x14ac:dyDescent="0.2">
      <c r="A87" s="54"/>
      <c r="B87" s="53"/>
      <c r="C87" s="85"/>
      <c r="D87" s="86"/>
      <c r="E87" s="86"/>
      <c r="F87" s="18"/>
      <c r="G87" s="18"/>
      <c r="H87" s="18"/>
      <c r="I87" s="18"/>
      <c r="J87" s="18"/>
      <c r="K87" s="86"/>
      <c r="L87" s="86"/>
      <c r="M87" s="86"/>
      <c r="N87" s="86"/>
      <c r="O87" s="86"/>
      <c r="P87" s="86"/>
      <c r="Q87" s="86"/>
      <c r="R87" s="18"/>
    </row>
    <row r="88" spans="1:18" s="11" customFormat="1" ht="12" hidden="1" customHeight="1" x14ac:dyDescent="0.2">
      <c r="A88" s="52" t="s">
        <v>1051</v>
      </c>
      <c r="B88" s="53">
        <v>2450</v>
      </c>
      <c r="C88" s="85">
        <v>610</v>
      </c>
      <c r="D88" s="86" t="s">
        <v>1256</v>
      </c>
      <c r="E88" s="86"/>
      <c r="F88" s="18" t="s">
        <v>1255</v>
      </c>
      <c r="G88" s="18" t="s">
        <v>1255</v>
      </c>
      <c r="H88" s="18" t="s">
        <v>1255</v>
      </c>
      <c r="I88" s="18" t="s">
        <v>1255</v>
      </c>
      <c r="J88" s="18" t="s">
        <v>1255</v>
      </c>
      <c r="K88" s="86" t="s">
        <v>1256</v>
      </c>
      <c r="L88" s="86"/>
      <c r="M88" s="86"/>
      <c r="N88" s="86" t="s">
        <v>1256</v>
      </c>
      <c r="O88" s="86" t="s">
        <v>1256</v>
      </c>
      <c r="P88" s="86" t="s">
        <v>1256</v>
      </c>
      <c r="Q88" s="86"/>
      <c r="R88" s="18" t="s">
        <v>1255</v>
      </c>
    </row>
    <row r="89" spans="1:18" s="11" customFormat="1" ht="12" hidden="1" customHeight="1" x14ac:dyDescent="0.2">
      <c r="A89" s="50" t="s">
        <v>1230</v>
      </c>
      <c r="B89" s="51">
        <v>4100</v>
      </c>
      <c r="C89" s="8">
        <v>620</v>
      </c>
      <c r="D89" s="18" t="s">
        <v>1255</v>
      </c>
      <c r="E89" s="18"/>
      <c r="F89" s="18" t="s">
        <v>1255</v>
      </c>
      <c r="G89" s="18" t="s">
        <v>1255</v>
      </c>
      <c r="H89" s="18" t="s">
        <v>1255</v>
      </c>
      <c r="I89" s="18" t="s">
        <v>1255</v>
      </c>
      <c r="J89" s="18" t="s">
        <v>1255</v>
      </c>
      <c r="K89" s="18" t="s">
        <v>1255</v>
      </c>
      <c r="L89" s="18"/>
      <c r="M89" s="18"/>
      <c r="N89" s="18" t="s">
        <v>1255</v>
      </c>
      <c r="O89" s="18" t="s">
        <v>1255</v>
      </c>
      <c r="P89" s="18" t="s">
        <v>1255</v>
      </c>
      <c r="Q89" s="18"/>
      <c r="R89" s="18" t="s">
        <v>1255</v>
      </c>
    </row>
    <row r="90" spans="1:18" s="11" customFormat="1" ht="12" hidden="1" customHeight="1" x14ac:dyDescent="0.2">
      <c r="A90" s="52" t="s">
        <v>1275</v>
      </c>
      <c r="B90" s="53">
        <v>4110</v>
      </c>
      <c r="C90" s="8">
        <v>630</v>
      </c>
      <c r="D90" s="18" t="s">
        <v>1255</v>
      </c>
      <c r="E90" s="18"/>
      <c r="F90" s="18" t="s">
        <v>1255</v>
      </c>
      <c r="G90" s="18" t="s">
        <v>1255</v>
      </c>
      <c r="H90" s="18" t="s">
        <v>1255</v>
      </c>
      <c r="I90" s="18" t="s">
        <v>1255</v>
      </c>
      <c r="J90" s="18" t="s">
        <v>1255</v>
      </c>
      <c r="K90" s="18" t="s">
        <v>1255</v>
      </c>
      <c r="L90" s="18"/>
      <c r="M90" s="18"/>
      <c r="N90" s="18" t="s">
        <v>1255</v>
      </c>
      <c r="O90" s="18" t="s">
        <v>1255</v>
      </c>
      <c r="P90" s="18" t="s">
        <v>1255</v>
      </c>
      <c r="Q90" s="18"/>
      <c r="R90" s="18" t="s">
        <v>1255</v>
      </c>
    </row>
    <row r="91" spans="1:18" s="11" customFormat="1" ht="12" hidden="1" customHeight="1" x14ac:dyDescent="0.2">
      <c r="A91" s="45" t="s">
        <v>1047</v>
      </c>
      <c r="B91" s="46">
        <v>4111</v>
      </c>
      <c r="C91" s="8">
        <v>640</v>
      </c>
      <c r="D91" s="18" t="s">
        <v>1255</v>
      </c>
      <c r="E91" s="18"/>
      <c r="F91" s="18" t="s">
        <v>1255</v>
      </c>
      <c r="G91" s="18" t="s">
        <v>1255</v>
      </c>
      <c r="H91" s="18" t="s">
        <v>1255</v>
      </c>
      <c r="I91" s="18" t="s">
        <v>1255</v>
      </c>
      <c r="J91" s="18" t="s">
        <v>1255</v>
      </c>
      <c r="K91" s="18" t="s">
        <v>1255</v>
      </c>
      <c r="L91" s="18"/>
      <c r="M91" s="18"/>
      <c r="N91" s="18" t="s">
        <v>1255</v>
      </c>
      <c r="O91" s="18" t="s">
        <v>1255</v>
      </c>
      <c r="P91" s="18" t="s">
        <v>1255</v>
      </c>
      <c r="Q91" s="18"/>
      <c r="R91" s="18" t="s">
        <v>1255</v>
      </c>
    </row>
    <row r="92" spans="1:18" s="11" customFormat="1" ht="12" hidden="1" customHeight="1" x14ac:dyDescent="0.2">
      <c r="A92" s="45" t="s">
        <v>1048</v>
      </c>
      <c r="B92" s="46">
        <v>4112</v>
      </c>
      <c r="C92" s="8">
        <v>650</v>
      </c>
      <c r="D92" s="18" t="s">
        <v>1255</v>
      </c>
      <c r="E92" s="18"/>
      <c r="F92" s="18" t="s">
        <v>1255</v>
      </c>
      <c r="G92" s="18" t="s">
        <v>1255</v>
      </c>
      <c r="H92" s="18" t="s">
        <v>1255</v>
      </c>
      <c r="I92" s="18" t="s">
        <v>1255</v>
      </c>
      <c r="J92" s="18" t="s">
        <v>1255</v>
      </c>
      <c r="K92" s="18" t="s">
        <v>1255</v>
      </c>
      <c r="L92" s="18"/>
      <c r="M92" s="18"/>
      <c r="N92" s="18" t="s">
        <v>1255</v>
      </c>
      <c r="O92" s="18" t="s">
        <v>1255</v>
      </c>
      <c r="P92" s="18" t="s">
        <v>1255</v>
      </c>
      <c r="Q92" s="18"/>
      <c r="R92" s="18" t="s">
        <v>1255</v>
      </c>
    </row>
    <row r="93" spans="1:18" s="11" customFormat="1" ht="12" hidden="1" customHeight="1" x14ac:dyDescent="0.2">
      <c r="A93" s="55" t="s">
        <v>1231</v>
      </c>
      <c r="B93" s="46">
        <v>4113</v>
      </c>
      <c r="C93" s="8">
        <v>660</v>
      </c>
      <c r="D93" s="18" t="s">
        <v>1255</v>
      </c>
      <c r="E93" s="18"/>
      <c r="F93" s="18" t="s">
        <v>1255</v>
      </c>
      <c r="G93" s="18" t="s">
        <v>1255</v>
      </c>
      <c r="H93" s="18" t="s">
        <v>1255</v>
      </c>
      <c r="I93" s="18" t="s">
        <v>1255</v>
      </c>
      <c r="J93" s="18" t="s">
        <v>1255</v>
      </c>
      <c r="K93" s="18" t="s">
        <v>1255</v>
      </c>
      <c r="L93" s="18"/>
      <c r="M93" s="18"/>
      <c r="N93" s="18" t="s">
        <v>1255</v>
      </c>
      <c r="O93" s="18" t="s">
        <v>1255</v>
      </c>
      <c r="P93" s="18" t="s">
        <v>1255</v>
      </c>
      <c r="Q93" s="18"/>
      <c r="R93" s="18" t="s">
        <v>1255</v>
      </c>
    </row>
    <row r="94" spans="1:18" s="11" customFormat="1" ht="12" hidden="1" customHeight="1" x14ac:dyDescent="0.2">
      <c r="A94" s="52" t="s">
        <v>1232</v>
      </c>
      <c r="B94" s="53">
        <v>4120</v>
      </c>
      <c r="C94" s="8">
        <v>670</v>
      </c>
      <c r="D94" s="18" t="s">
        <v>1255</v>
      </c>
      <c r="E94" s="18"/>
      <c r="F94" s="18" t="s">
        <v>1255</v>
      </c>
      <c r="G94" s="18" t="s">
        <v>1255</v>
      </c>
      <c r="H94" s="18" t="s">
        <v>1255</v>
      </c>
      <c r="I94" s="18" t="s">
        <v>1255</v>
      </c>
      <c r="J94" s="18" t="s">
        <v>1255</v>
      </c>
      <c r="K94" s="18" t="s">
        <v>1255</v>
      </c>
      <c r="L94" s="18"/>
      <c r="M94" s="18"/>
      <c r="N94" s="18" t="s">
        <v>1255</v>
      </c>
      <c r="O94" s="18" t="s">
        <v>1255</v>
      </c>
      <c r="P94" s="18" t="s">
        <v>1255</v>
      </c>
      <c r="Q94" s="18"/>
      <c r="R94" s="18" t="s">
        <v>1255</v>
      </c>
    </row>
    <row r="95" spans="1:18" s="11" customFormat="1" ht="12" hidden="1" customHeight="1" x14ac:dyDescent="0.2">
      <c r="A95" s="58" t="s">
        <v>1233</v>
      </c>
      <c r="B95" s="46">
        <v>4121</v>
      </c>
      <c r="C95" s="8">
        <v>680</v>
      </c>
      <c r="D95" s="18" t="s">
        <v>1255</v>
      </c>
      <c r="E95" s="18"/>
      <c r="F95" s="18" t="s">
        <v>1255</v>
      </c>
      <c r="G95" s="18" t="s">
        <v>1255</v>
      </c>
      <c r="H95" s="18" t="s">
        <v>1255</v>
      </c>
      <c r="I95" s="18" t="s">
        <v>1255</v>
      </c>
      <c r="J95" s="18" t="s">
        <v>1255</v>
      </c>
      <c r="K95" s="18" t="s">
        <v>1255</v>
      </c>
      <c r="L95" s="18"/>
      <c r="M95" s="18"/>
      <c r="N95" s="18" t="s">
        <v>1255</v>
      </c>
      <c r="O95" s="18" t="s">
        <v>1255</v>
      </c>
      <c r="P95" s="18" t="s">
        <v>1255</v>
      </c>
      <c r="Q95" s="18"/>
      <c r="R95" s="18" t="s">
        <v>1255</v>
      </c>
    </row>
    <row r="96" spans="1:18" s="11" customFormat="1" ht="12" hidden="1" customHeight="1" x14ac:dyDescent="0.2">
      <c r="A96" s="58" t="s">
        <v>1234</v>
      </c>
      <c r="B96" s="46">
        <v>4122</v>
      </c>
      <c r="C96" s="8">
        <v>690</v>
      </c>
      <c r="D96" s="18" t="s">
        <v>1255</v>
      </c>
      <c r="E96" s="18"/>
      <c r="F96" s="18" t="s">
        <v>1255</v>
      </c>
      <c r="G96" s="18" t="s">
        <v>1255</v>
      </c>
      <c r="H96" s="18" t="s">
        <v>1255</v>
      </c>
      <c r="I96" s="18" t="s">
        <v>1255</v>
      </c>
      <c r="J96" s="18" t="s">
        <v>1255</v>
      </c>
      <c r="K96" s="18" t="s">
        <v>1255</v>
      </c>
      <c r="L96" s="18"/>
      <c r="M96" s="18"/>
      <c r="N96" s="18" t="s">
        <v>1255</v>
      </c>
      <c r="O96" s="18" t="s">
        <v>1255</v>
      </c>
      <c r="P96" s="18" t="s">
        <v>1255</v>
      </c>
      <c r="Q96" s="18"/>
      <c r="R96" s="18" t="s">
        <v>1255</v>
      </c>
    </row>
    <row r="97" spans="1:18" s="11" customFormat="1" ht="12" hidden="1" customHeight="1" x14ac:dyDescent="0.2">
      <c r="A97" s="45" t="s">
        <v>1235</v>
      </c>
      <c r="B97" s="46">
        <v>4123</v>
      </c>
      <c r="C97" s="8">
        <v>700</v>
      </c>
      <c r="D97" s="18" t="s">
        <v>1255</v>
      </c>
      <c r="E97" s="18"/>
      <c r="F97" s="18" t="s">
        <v>1255</v>
      </c>
      <c r="G97" s="18" t="s">
        <v>1255</v>
      </c>
      <c r="H97" s="18" t="s">
        <v>1255</v>
      </c>
      <c r="I97" s="18" t="s">
        <v>1255</v>
      </c>
      <c r="J97" s="18" t="s">
        <v>1255</v>
      </c>
      <c r="K97" s="18" t="s">
        <v>1255</v>
      </c>
      <c r="L97" s="18"/>
      <c r="M97" s="18"/>
      <c r="N97" s="18" t="s">
        <v>1255</v>
      </c>
      <c r="O97" s="18" t="s">
        <v>1255</v>
      </c>
      <c r="P97" s="18" t="s">
        <v>1255</v>
      </c>
      <c r="Q97" s="18"/>
      <c r="R97" s="18" t="s">
        <v>1255</v>
      </c>
    </row>
    <row r="98" spans="1:18" s="11" customFormat="1" ht="12" hidden="1" customHeight="1" x14ac:dyDescent="0.2">
      <c r="A98" s="50" t="s">
        <v>1239</v>
      </c>
      <c r="B98" s="51">
        <v>4200</v>
      </c>
      <c r="C98" s="8">
        <v>710</v>
      </c>
      <c r="D98" s="18" t="s">
        <v>1255</v>
      </c>
      <c r="E98" s="18"/>
      <c r="F98" s="18" t="s">
        <v>1255</v>
      </c>
      <c r="G98" s="18" t="s">
        <v>1255</v>
      </c>
      <c r="H98" s="18" t="s">
        <v>1255</v>
      </c>
      <c r="I98" s="18" t="s">
        <v>1255</v>
      </c>
      <c r="J98" s="18" t="s">
        <v>1255</v>
      </c>
      <c r="K98" s="18" t="s">
        <v>1255</v>
      </c>
      <c r="L98" s="18"/>
      <c r="M98" s="18"/>
      <c r="N98" s="18" t="s">
        <v>1255</v>
      </c>
      <c r="O98" s="18" t="s">
        <v>1255</v>
      </c>
      <c r="P98" s="18" t="s">
        <v>1255</v>
      </c>
      <c r="Q98" s="18"/>
      <c r="R98" s="18" t="s">
        <v>1255</v>
      </c>
    </row>
    <row r="99" spans="1:18" ht="12" hidden="1" customHeight="1" x14ac:dyDescent="0.25">
      <c r="A99" s="52" t="s">
        <v>1049</v>
      </c>
      <c r="B99" s="53">
        <v>4210</v>
      </c>
      <c r="C99" s="8">
        <v>720</v>
      </c>
      <c r="D99" s="61" t="s">
        <v>1255</v>
      </c>
      <c r="E99" s="61"/>
      <c r="F99" s="61" t="s">
        <v>1255</v>
      </c>
      <c r="G99" s="18" t="s">
        <v>1255</v>
      </c>
      <c r="H99" s="18" t="s">
        <v>1255</v>
      </c>
      <c r="I99" s="18" t="s">
        <v>1255</v>
      </c>
      <c r="J99" s="18" t="s">
        <v>1255</v>
      </c>
      <c r="K99" s="18" t="s">
        <v>1255</v>
      </c>
      <c r="L99" s="18"/>
      <c r="M99" s="18"/>
      <c r="N99" s="18" t="s">
        <v>1255</v>
      </c>
      <c r="O99" s="18" t="s">
        <v>1255</v>
      </c>
      <c r="P99" s="18" t="s">
        <v>1255</v>
      </c>
      <c r="Q99" s="18"/>
      <c r="R99" s="18" t="s">
        <v>1255</v>
      </c>
    </row>
    <row r="100" spans="1:18" ht="12" hidden="1" customHeight="1" x14ac:dyDescent="0.25">
      <c r="A100" s="52" t="s">
        <v>1240</v>
      </c>
      <c r="B100" s="53">
        <v>4220</v>
      </c>
      <c r="C100" s="8">
        <v>730</v>
      </c>
      <c r="D100" s="18" t="s">
        <v>1255</v>
      </c>
      <c r="E100" s="18"/>
      <c r="F100" s="18" t="s">
        <v>1255</v>
      </c>
      <c r="G100" s="64" t="s">
        <v>1255</v>
      </c>
      <c r="H100" s="18" t="s">
        <v>1255</v>
      </c>
      <c r="I100" s="18" t="s">
        <v>1255</v>
      </c>
      <c r="J100" s="18" t="s">
        <v>1255</v>
      </c>
      <c r="K100" s="18" t="s">
        <v>1255</v>
      </c>
      <c r="L100" s="18"/>
      <c r="M100" s="18"/>
      <c r="N100" s="18" t="s">
        <v>1255</v>
      </c>
      <c r="O100" s="18" t="s">
        <v>1255</v>
      </c>
      <c r="P100" s="18" t="s">
        <v>1255</v>
      </c>
      <c r="Q100" s="18"/>
      <c r="R100" s="18" t="s">
        <v>1255</v>
      </c>
    </row>
    <row r="101" spans="1:18" ht="3" customHeight="1" thickTop="1" x14ac:dyDescent="0.25">
      <c r="A101" s="59"/>
      <c r="B101" s="60"/>
      <c r="C101" s="25"/>
      <c r="D101" s="63"/>
      <c r="E101" s="63"/>
      <c r="F101" s="63"/>
      <c r="K101" s="57"/>
      <c r="L101" s="57"/>
      <c r="M101" s="57"/>
      <c r="N101" s="57"/>
      <c r="O101" s="57"/>
      <c r="P101" s="57"/>
      <c r="Q101" s="57"/>
      <c r="R101" s="57"/>
    </row>
    <row r="102" spans="1:18" x14ac:dyDescent="0.25">
      <c r="A102" s="111" t="str">
        <f>ЗАПОЛНИТЬ!F30</f>
        <v>Начальник</v>
      </c>
      <c r="C102" s="9"/>
      <c r="D102" s="57"/>
      <c r="E102" s="57"/>
      <c r="F102" s="57"/>
      <c r="G102" s="57"/>
      <c r="H102" s="711" t="str">
        <f>ЗАПОЛНИТЬ!F26</f>
        <v>Л.П.КОЛЄСНІК</v>
      </c>
      <c r="I102" s="711"/>
      <c r="J102" s="711"/>
    </row>
    <row r="103" spans="1:18" ht="12" customHeight="1" x14ac:dyDescent="0.25">
      <c r="A103" s="111"/>
      <c r="C103" s="9"/>
      <c r="D103" s="10" t="s">
        <v>1273</v>
      </c>
      <c r="E103" s="10"/>
      <c r="F103" s="10"/>
      <c r="H103" s="669" t="s">
        <v>391</v>
      </c>
      <c r="I103" s="669"/>
      <c r="J103" s="669"/>
    </row>
    <row r="104" spans="1:18" x14ac:dyDescent="0.25">
      <c r="A104" s="111" t="str">
        <f>ЗАПОЛНИТЬ!F31</f>
        <v>Головний бухгалтер</v>
      </c>
      <c r="C104" s="1"/>
      <c r="D104" s="43"/>
      <c r="E104" s="43"/>
      <c r="F104" s="43"/>
      <c r="H104" s="670" t="str">
        <f>ЗАПОЛНИТЬ!F28</f>
        <v>Б.І.НОВІК</v>
      </c>
      <c r="I104" s="670"/>
      <c r="J104" s="670"/>
    </row>
    <row r="105" spans="1:18" x14ac:dyDescent="0.25">
      <c r="A105" s="32" t="str">
        <f>ЗАПОЛНИТЬ!C19</f>
        <v>"10" січня 2018 року</v>
      </c>
      <c r="C105" s="1"/>
      <c r="D105" s="10" t="s">
        <v>1273</v>
      </c>
      <c r="E105" s="10"/>
      <c r="F105" s="10"/>
      <c r="H105" s="669" t="s">
        <v>391</v>
      </c>
      <c r="I105" s="669"/>
      <c r="J105" s="669"/>
    </row>
    <row r="106" spans="1:18" x14ac:dyDescent="0.25">
      <c r="A106" s="162"/>
    </row>
  </sheetData>
  <sheetProtection formatColumns="0" formatRows="0"/>
  <mergeCells count="52">
    <mergeCell ref="Q8:R8"/>
    <mergeCell ref="M9:N9"/>
    <mergeCell ref="Q10:R10"/>
    <mergeCell ref="M10:N10"/>
    <mergeCell ref="M11:N11"/>
    <mergeCell ref="B11:L11"/>
    <mergeCell ref="O19:O21"/>
    <mergeCell ref="G12:O12"/>
    <mergeCell ref="G13:R13"/>
    <mergeCell ref="P19:P21"/>
    <mergeCell ref="Q18:R19"/>
    <mergeCell ref="Q20:Q21"/>
    <mergeCell ref="R20:R21"/>
    <mergeCell ref="Q11:R11"/>
    <mergeCell ref="E12:F12"/>
    <mergeCell ref="E13:F13"/>
    <mergeCell ref="E14:F14"/>
    <mergeCell ref="E15:F15"/>
    <mergeCell ref="A12:D12"/>
    <mergeCell ref="A13:D13"/>
    <mergeCell ref="H105:J105"/>
    <mergeCell ref="H102:J102"/>
    <mergeCell ref="H104:J104"/>
    <mergeCell ref="A15:D15"/>
    <mergeCell ref="G15:R15"/>
    <mergeCell ref="K18:N18"/>
    <mergeCell ref="D18:D21"/>
    <mergeCell ref="E19:E21"/>
    <mergeCell ref="F19:F21"/>
    <mergeCell ref="G18:G21"/>
    <mergeCell ref="H18:H21"/>
    <mergeCell ref="I18:I21"/>
    <mergeCell ref="J18:J21"/>
    <mergeCell ref="L19:N19"/>
    <mergeCell ref="M20:N20"/>
    <mergeCell ref="L20:L21"/>
    <mergeCell ref="H103:J103"/>
    <mergeCell ref="J1:R2"/>
    <mergeCell ref="A3:R3"/>
    <mergeCell ref="A6:R6"/>
    <mergeCell ref="K19:K21"/>
    <mergeCell ref="A14:D14"/>
    <mergeCell ref="G14:R14"/>
    <mergeCell ref="O18:P18"/>
    <mergeCell ref="E18:F18"/>
    <mergeCell ref="A4:J4"/>
    <mergeCell ref="Q9:R9"/>
    <mergeCell ref="A18:A21"/>
    <mergeCell ref="B18:B21"/>
    <mergeCell ref="C18:C21"/>
    <mergeCell ref="B9:L9"/>
    <mergeCell ref="B10:L10"/>
  </mergeCells>
  <phoneticPr fontId="0" type="noConversion"/>
  <pageMargins left="0.19685039370078741" right="0.23622047244094491" top="0.59055118110236227" bottom="0.19685039370078741" header="0.39370078740157483" footer="0.19685039370078741"/>
  <pageSetup paperSize="9" scale="85" fitToHeight="2" orientation="landscape" r:id="rId1"/>
  <headerFooter differentOddEven="1">
    <evenHeader>&amp;C2&amp;RПродовження додатка 2</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3">
    <pageSetUpPr fitToPage="1"/>
  </sheetPr>
  <dimension ref="A1:Q106"/>
  <sheetViews>
    <sheetView topLeftCell="A8" zoomScaleNormal="100" workbookViewId="0">
      <selection activeCell="D23" sqref="D23"/>
    </sheetView>
  </sheetViews>
  <sheetFormatPr defaultRowHeight="15" x14ac:dyDescent="0.25"/>
  <cols>
    <col min="1" max="1" width="61.7109375" customWidth="1"/>
    <col min="2" max="2" width="5" customWidth="1"/>
    <col min="3" max="3" width="4.42578125" customWidth="1"/>
    <col min="4" max="4" width="10" customWidth="1"/>
    <col min="5" max="5" width="10.85546875" customWidth="1"/>
    <col min="6" max="6" width="8.140625" customWidth="1"/>
    <col min="7" max="7" width="8.7109375" customWidth="1"/>
    <col min="8" max="8" width="9.5703125" hidden="1" customWidth="1"/>
    <col min="9" max="9" width="12.140625" customWidth="1"/>
    <col min="10" max="10" width="13" customWidth="1"/>
    <col min="11" max="11" width="11" customWidth="1"/>
    <col min="12" max="12" width="12.140625" hidden="1" customWidth="1"/>
    <col min="13" max="13" width="11.85546875" customWidth="1"/>
    <col min="14" max="14" width="8.85546875" customWidth="1"/>
  </cols>
  <sheetData>
    <row r="1" spans="1:17" s="1" customFormat="1" ht="15" customHeight="1" x14ac:dyDescent="0.25">
      <c r="H1" s="124"/>
      <c r="I1" s="682" t="s">
        <v>2757</v>
      </c>
      <c r="J1" s="682"/>
      <c r="K1" s="682"/>
      <c r="L1" s="682"/>
      <c r="M1" s="682"/>
      <c r="N1" s="14"/>
    </row>
    <row r="2" spans="1:17" s="1" customFormat="1" ht="29.25" customHeight="1" x14ac:dyDescent="0.25">
      <c r="G2" s="14"/>
      <c r="H2" s="14"/>
      <c r="I2" s="682"/>
      <c r="J2" s="682"/>
      <c r="K2" s="682"/>
      <c r="L2" s="682"/>
      <c r="M2" s="682"/>
      <c r="N2" s="14"/>
    </row>
    <row r="3" spans="1:17" s="1" customFormat="1" x14ac:dyDescent="0.25">
      <c r="A3" s="687" t="s">
        <v>3</v>
      </c>
      <c r="B3" s="687"/>
      <c r="C3" s="687"/>
      <c r="D3" s="687"/>
      <c r="E3" s="687"/>
      <c r="F3" s="687"/>
      <c r="G3" s="687"/>
      <c r="H3" s="687"/>
      <c r="I3" s="687"/>
      <c r="J3" s="687"/>
      <c r="K3" s="687"/>
      <c r="L3" s="687"/>
      <c r="M3" s="687"/>
      <c r="N3" s="14"/>
    </row>
    <row r="4" spans="1:17" s="1" customFormat="1" x14ac:dyDescent="0.25">
      <c r="A4" s="684" t="s">
        <v>1229</v>
      </c>
      <c r="B4" s="687"/>
      <c r="C4" s="687"/>
      <c r="D4" s="687"/>
      <c r="E4" s="687"/>
      <c r="F4" s="687"/>
      <c r="G4" s="687"/>
      <c r="H4" s="687"/>
      <c r="I4" s="687"/>
      <c r="J4" s="687"/>
      <c r="K4" s="687"/>
      <c r="L4" s="687"/>
      <c r="M4" s="687"/>
      <c r="N4" s="13"/>
      <c r="O4" s="13"/>
      <c r="P4" s="13"/>
      <c r="Q4" s="13"/>
    </row>
    <row r="5" spans="1:17" s="1" customFormat="1" ht="13.5" customHeight="1" x14ac:dyDescent="0.25">
      <c r="A5" s="689" t="str">
        <f>IF(ЗАПОЛНИТЬ!$F$7=1,CONCATENATE(шапки!A4),CONCATENATE(шапки!A4,шапки!C4))</f>
        <v xml:space="preserve">(форма № 4-2д, </v>
      </c>
      <c r="B5" s="689"/>
      <c r="C5" s="689"/>
      <c r="D5" s="42" t="str">
        <f>IF(ЗАПОЛНИТЬ!$F$7=1,шапки!C4,шапки!D4)</f>
        <v>№ 4-2м),</v>
      </c>
      <c r="E5" s="41" t="str">
        <f>IF(ЗАПОЛНИТЬ!$F$7=1,шапки!D4,"")</f>
        <v/>
      </c>
      <c r="F5" s="41"/>
      <c r="G5" s="126"/>
      <c r="H5" s="126"/>
      <c r="I5" s="13"/>
      <c r="J5" s="13"/>
      <c r="K5" s="13"/>
      <c r="L5" s="13"/>
      <c r="M5" s="13"/>
      <c r="N5" s="13"/>
      <c r="O5" s="13"/>
      <c r="P5" s="13"/>
      <c r="Q5" s="13"/>
    </row>
    <row r="6" spans="1:17" s="1" customFormat="1" x14ac:dyDescent="0.25">
      <c r="A6" s="684" t="str">
        <f>CONCATENATE("за ",ЗАПОЛНИТЬ!$B$17," ",ЗАПОЛНИТЬ!$C$17)</f>
        <v>за  2017 р.</v>
      </c>
      <c r="B6" s="684"/>
      <c r="C6" s="684"/>
      <c r="D6" s="684"/>
      <c r="E6" s="684"/>
      <c r="F6" s="684"/>
      <c r="G6" s="684"/>
      <c r="H6" s="684"/>
      <c r="I6" s="684"/>
      <c r="J6" s="684"/>
      <c r="K6" s="684"/>
      <c r="L6" s="684"/>
      <c r="M6" s="684"/>
    </row>
    <row r="7" spans="1:17" s="2" customFormat="1" ht="4.5" hidden="1" customHeight="1" x14ac:dyDescent="0.2"/>
    <row r="8" spans="1:17" s="2" customFormat="1" ht="9" customHeight="1" x14ac:dyDescent="0.2">
      <c r="M8" s="717" t="s">
        <v>4</v>
      </c>
      <c r="N8" s="717"/>
    </row>
    <row r="9" spans="1:17" s="2" customFormat="1" ht="12" x14ac:dyDescent="0.2">
      <c r="A9" s="29" t="s">
        <v>5</v>
      </c>
      <c r="B9" s="685" t="str">
        <f>ЗАПОЛНИТЬ!B3</f>
        <v>Відділ освіти виконавчого комітету Апостолівської міської ради</v>
      </c>
      <c r="C9" s="685"/>
      <c r="D9" s="685"/>
      <c r="E9" s="685"/>
      <c r="F9" s="685"/>
      <c r="G9" s="685"/>
      <c r="H9" s="685"/>
      <c r="I9" s="685"/>
      <c r="J9" s="685"/>
      <c r="K9" s="31" t="str">
        <f>ЗАПОЛНИТЬ!A13</f>
        <v>за ЄДРПОУ</v>
      </c>
      <c r="M9" s="707" t="str">
        <f>ЗАПОЛНИТЬ!B13</f>
        <v>40220031</v>
      </c>
      <c r="N9" s="707"/>
      <c r="O9" s="4"/>
    </row>
    <row r="10" spans="1:17" s="2" customFormat="1" ht="11.25" customHeight="1" x14ac:dyDescent="0.2">
      <c r="A10" s="5" t="s">
        <v>1246</v>
      </c>
      <c r="B10" s="686" t="str">
        <f>ЗАПОЛНИТЬ!B5</f>
        <v>м.Апостолове</v>
      </c>
      <c r="C10" s="686"/>
      <c r="D10" s="686"/>
      <c r="E10" s="686"/>
      <c r="F10" s="686"/>
      <c r="G10" s="686"/>
      <c r="H10" s="686"/>
      <c r="I10" s="686"/>
      <c r="J10" s="686"/>
      <c r="K10" s="31" t="str">
        <f>ЗАПОЛНИТЬ!A14</f>
        <v>за КОАТУУ</v>
      </c>
      <c r="M10" s="708">
        <f>ЗАПОЛНИТЬ!B14</f>
        <v>1220310100</v>
      </c>
      <c r="N10" s="708"/>
      <c r="O10" s="5"/>
    </row>
    <row r="11" spans="1:17" s="2" customFormat="1" ht="11.25" customHeight="1" x14ac:dyDescent="0.2">
      <c r="A11" s="5" t="e">
        <f>#REF!</f>
        <v>#REF!</v>
      </c>
      <c r="B11" s="686" t="str">
        <f>ЗАПОЛНИТЬ!D15</f>
        <v>Орган місцевого самоврядування</v>
      </c>
      <c r="C11" s="686"/>
      <c r="D11" s="686"/>
      <c r="E11" s="686"/>
      <c r="F11" s="686"/>
      <c r="G11" s="686"/>
      <c r="H11" s="686"/>
      <c r="I11" s="686"/>
      <c r="J11" s="686"/>
      <c r="K11" s="31" t="str">
        <f>ЗАПОЛНИТЬ!A15</f>
        <v>за КОПФГ</v>
      </c>
      <c r="M11" s="708">
        <f>ЗАПОЛНИТЬ!B15</f>
        <v>420</v>
      </c>
      <c r="N11" s="708"/>
      <c r="O11" s="5"/>
    </row>
    <row r="12" spans="1:17" s="2" customFormat="1" ht="12" x14ac:dyDescent="0.2">
      <c r="A12" s="679" t="s">
        <v>1248</v>
      </c>
      <c r="B12" s="679"/>
      <c r="C12" s="679"/>
      <c r="D12" s="118" t="str">
        <f>ЗАПОЛНИТЬ!H9</f>
        <v>220</v>
      </c>
      <c r="E12" s="715" t="str">
        <f>IF(D12&gt;0,VLOOKUP(D12,'ДовидникКВК(ГОС)'!A:B,2,FALSE),"")</f>
        <v>Міністерство освіти і науки України</v>
      </c>
      <c r="F12" s="715"/>
      <c r="G12" s="715"/>
      <c r="H12" s="715"/>
      <c r="I12" s="715"/>
      <c r="J12" s="715"/>
      <c r="K12" s="210"/>
      <c r="L12" s="122"/>
      <c r="M12" s="122"/>
      <c r="N12" s="16"/>
      <c r="O12" s="4"/>
    </row>
    <row r="13" spans="1:17" s="2" customFormat="1" ht="15.75" x14ac:dyDescent="0.25">
      <c r="A13" s="679" t="s">
        <v>1250</v>
      </c>
      <c r="B13" s="679"/>
      <c r="C13" s="679"/>
      <c r="D13" s="141"/>
      <c r="E13" s="718"/>
      <c r="F13" s="718"/>
      <c r="G13" s="718"/>
      <c r="H13" s="718"/>
      <c r="I13" s="718"/>
      <c r="J13" s="718"/>
      <c r="K13" s="718"/>
      <c r="L13" s="718"/>
      <c r="M13" s="718"/>
      <c r="N13" s="15"/>
      <c r="O13" s="4"/>
    </row>
    <row r="14" spans="1:17" s="2" customFormat="1" ht="11.25" x14ac:dyDescent="0.2">
      <c r="A14" s="690" t="s">
        <v>1940</v>
      </c>
      <c r="B14" s="690"/>
      <c r="C14" s="690"/>
      <c r="D14" s="115" t="str">
        <f>ЗАПОЛНИТЬ!H10</f>
        <v>001</v>
      </c>
      <c r="E14" s="715" t="str">
        <f>ЗАПОЛНИТЬ!I10</f>
        <v>-</v>
      </c>
      <c r="F14" s="715"/>
      <c r="G14" s="715"/>
      <c r="H14" s="715"/>
      <c r="I14" s="715"/>
      <c r="J14" s="715"/>
      <c r="K14" s="715"/>
      <c r="L14" s="715"/>
      <c r="M14" s="715"/>
      <c r="N14" s="17"/>
      <c r="O14" s="6"/>
    </row>
    <row r="15" spans="1:17" s="2" customFormat="1" ht="39.75" customHeight="1" x14ac:dyDescent="0.25">
      <c r="A15" s="690" t="s">
        <v>2755</v>
      </c>
      <c r="B15" s="691"/>
      <c r="C15" s="691"/>
      <c r="D15" s="37"/>
      <c r="E15" s="681"/>
      <c r="F15" s="681"/>
      <c r="G15" s="681"/>
      <c r="H15" s="681"/>
      <c r="I15" s="681"/>
      <c r="J15" s="681"/>
      <c r="K15" s="681"/>
      <c r="L15" s="681"/>
      <c r="M15" s="681"/>
      <c r="N15" s="17"/>
      <c r="O15" s="6"/>
    </row>
    <row r="16" spans="1:17" s="2" customFormat="1" ht="11.25" x14ac:dyDescent="0.2">
      <c r="A16" s="83" t="s">
        <v>5598</v>
      </c>
    </row>
    <row r="17" spans="1:14" s="2" customFormat="1" ht="12" thickBot="1" x14ac:dyDescent="0.25">
      <c r="A17" s="83" t="s">
        <v>2758</v>
      </c>
    </row>
    <row r="18" spans="1:14" s="2" customFormat="1" ht="11.25" customHeight="1" thickTop="1" thickBot="1" x14ac:dyDescent="0.25">
      <c r="A18" s="673" t="s">
        <v>1251</v>
      </c>
      <c r="B18" s="673" t="s">
        <v>13</v>
      </c>
      <c r="C18" s="673" t="s">
        <v>1253</v>
      </c>
      <c r="D18" s="673" t="s">
        <v>20</v>
      </c>
      <c r="E18" s="673" t="s">
        <v>12</v>
      </c>
      <c r="F18" s="673"/>
      <c r="G18" s="673" t="s">
        <v>1054</v>
      </c>
      <c r="H18" s="673" t="s">
        <v>1164</v>
      </c>
      <c r="I18" s="673" t="s">
        <v>10</v>
      </c>
      <c r="J18" s="673" t="s">
        <v>392</v>
      </c>
      <c r="K18" s="673"/>
      <c r="L18" s="673" t="s">
        <v>393</v>
      </c>
      <c r="M18" s="705" t="s">
        <v>9</v>
      </c>
      <c r="N18" s="705"/>
    </row>
    <row r="19" spans="1:14" s="2" customFormat="1" ht="16.5" customHeight="1" thickTop="1" thickBot="1" x14ac:dyDescent="0.25">
      <c r="A19" s="673"/>
      <c r="B19" s="673"/>
      <c r="C19" s="673"/>
      <c r="D19" s="673"/>
      <c r="E19" s="673"/>
      <c r="F19" s="673"/>
      <c r="G19" s="673"/>
      <c r="H19" s="673"/>
      <c r="I19" s="673"/>
      <c r="J19" s="673"/>
      <c r="K19" s="673"/>
      <c r="L19" s="673"/>
      <c r="M19" s="705"/>
      <c r="N19" s="705"/>
    </row>
    <row r="20" spans="1:14" s="2" customFormat="1" ht="43.5" customHeight="1" thickTop="1" thickBot="1" x14ac:dyDescent="0.25">
      <c r="A20" s="673"/>
      <c r="B20" s="673"/>
      <c r="C20" s="673"/>
      <c r="D20" s="673"/>
      <c r="E20" s="176" t="s">
        <v>1254</v>
      </c>
      <c r="F20" s="188" t="s">
        <v>2516</v>
      </c>
      <c r="G20" s="673"/>
      <c r="H20" s="673"/>
      <c r="I20" s="673"/>
      <c r="J20" s="176" t="s">
        <v>1254</v>
      </c>
      <c r="K20" s="188" t="s">
        <v>2521</v>
      </c>
      <c r="L20" s="673"/>
      <c r="M20" s="176" t="s">
        <v>1254</v>
      </c>
      <c r="N20" s="346" t="s">
        <v>2516</v>
      </c>
    </row>
    <row r="21" spans="1:14" s="2" customFormat="1" ht="12.75" thickTop="1" thickBot="1" x14ac:dyDescent="0.25">
      <c r="A21" s="295">
        <v>1</v>
      </c>
      <c r="B21" s="295">
        <v>2</v>
      </c>
      <c r="C21" s="295">
        <v>3</v>
      </c>
      <c r="D21" s="295">
        <v>4</v>
      </c>
      <c r="E21" s="295">
        <v>5</v>
      </c>
      <c r="F21" s="295">
        <v>6</v>
      </c>
      <c r="G21" s="295">
        <v>7</v>
      </c>
      <c r="H21" s="295">
        <v>8</v>
      </c>
      <c r="I21" s="295">
        <v>8</v>
      </c>
      <c r="J21" s="295">
        <v>9</v>
      </c>
      <c r="K21" s="295">
        <v>10</v>
      </c>
      <c r="L21" s="295">
        <v>12</v>
      </c>
      <c r="M21" s="295">
        <v>11</v>
      </c>
      <c r="N21" s="295">
        <v>12</v>
      </c>
    </row>
    <row r="22" spans="1:14" s="2" customFormat="1" ht="12.75" thickTop="1" thickBot="1" x14ac:dyDescent="0.25">
      <c r="A22" s="295" t="s">
        <v>1056</v>
      </c>
      <c r="B22" s="184" t="s">
        <v>1255</v>
      </c>
      <c r="C22" s="333" t="s">
        <v>1057</v>
      </c>
      <c r="D22" s="157">
        <f>SUM(Ф.4.2.КФК1!D22)</f>
        <v>525475.64</v>
      </c>
      <c r="E22" s="157">
        <f>SUM(Ф.4.2.КФК1!E22)</f>
        <v>28</v>
      </c>
      <c r="F22" s="157">
        <f>SUM(Ф.4.2.КФК1!F22)</f>
        <v>0</v>
      </c>
      <c r="G22" s="157">
        <f>SUM(Ф.4.2.КФК1!G22)</f>
        <v>-126</v>
      </c>
      <c r="H22" s="157">
        <f>SUM(Ф.4.2.КФК1!H22)</f>
        <v>0</v>
      </c>
      <c r="I22" s="157">
        <f>SUM(Ф.4.2.КФК1!I22)</f>
        <v>525321.64</v>
      </c>
      <c r="J22" s="334" t="s">
        <v>1255</v>
      </c>
      <c r="K22" s="334" t="s">
        <v>1255</v>
      </c>
      <c r="L22" s="334" t="s">
        <v>1255</v>
      </c>
      <c r="M22" s="157">
        <f>SUM(Ф.4.2.КФК1!M22)</f>
        <v>4068.6100000000442</v>
      </c>
      <c r="N22" s="157">
        <f>SUM(Ф.4.2.КФК1!N22)</f>
        <v>0</v>
      </c>
    </row>
    <row r="23" spans="1:14" s="2" customFormat="1" ht="12.75" thickTop="1" thickBot="1" x14ac:dyDescent="0.25">
      <c r="A23" s="335" t="s">
        <v>1066</v>
      </c>
      <c r="B23" s="184" t="s">
        <v>1255</v>
      </c>
      <c r="C23" s="333" t="s">
        <v>1058</v>
      </c>
      <c r="D23" s="157">
        <f>SUM(Ф.4.2.КФК1!D23)</f>
        <v>495216.71</v>
      </c>
      <c r="E23" s="334" t="s">
        <v>1255</v>
      </c>
      <c r="F23" s="334" t="s">
        <v>1255</v>
      </c>
      <c r="G23" s="334" t="s">
        <v>1255</v>
      </c>
      <c r="H23" s="334" t="s">
        <v>1255</v>
      </c>
      <c r="I23" s="157">
        <f>SUM(Ф.4.2.КФК1!I23)</f>
        <v>495216.71</v>
      </c>
      <c r="J23" s="334" t="s">
        <v>1255</v>
      </c>
      <c r="K23" s="334" t="s">
        <v>1255</v>
      </c>
      <c r="L23" s="334" t="s">
        <v>1255</v>
      </c>
      <c r="M23" s="334" t="s">
        <v>1255</v>
      </c>
      <c r="N23" s="334" t="s">
        <v>1255</v>
      </c>
    </row>
    <row r="24" spans="1:14" s="2" customFormat="1" ht="33" customHeight="1" thickTop="1" thickBot="1" x14ac:dyDescent="0.25">
      <c r="A24" s="337" t="s">
        <v>2296</v>
      </c>
      <c r="B24" s="184" t="s">
        <v>1255</v>
      </c>
      <c r="C24" s="333" t="s">
        <v>1059</v>
      </c>
      <c r="D24" s="157">
        <f>SUM(Ф.4.2.КФК1!D24)</f>
        <v>30104.93</v>
      </c>
      <c r="E24" s="334" t="s">
        <v>1255</v>
      </c>
      <c r="F24" s="334" t="s">
        <v>1255</v>
      </c>
      <c r="G24" s="334" t="s">
        <v>1255</v>
      </c>
      <c r="H24" s="334" t="s">
        <v>1255</v>
      </c>
      <c r="I24" s="157">
        <f>SUM(Ф.4.2.КФК1!I24)</f>
        <v>30104.93</v>
      </c>
      <c r="J24" s="334" t="s">
        <v>1255</v>
      </c>
      <c r="K24" s="334" t="s">
        <v>1255</v>
      </c>
      <c r="L24" s="334" t="s">
        <v>1255</v>
      </c>
      <c r="M24" s="334" t="s">
        <v>1255</v>
      </c>
      <c r="N24" s="334" t="s">
        <v>1255</v>
      </c>
    </row>
    <row r="25" spans="1:14" s="2" customFormat="1" ht="45.75" customHeight="1" thickTop="1" thickBot="1" x14ac:dyDescent="0.25">
      <c r="A25" s="347" t="s">
        <v>2515</v>
      </c>
      <c r="B25" s="184" t="s">
        <v>1255</v>
      </c>
      <c r="C25" s="333" t="s">
        <v>1060</v>
      </c>
      <c r="D25" s="157">
        <f>SUM(Ф.4.2.КФК1!D25)</f>
        <v>0</v>
      </c>
      <c r="E25" s="334" t="s">
        <v>1255</v>
      </c>
      <c r="F25" s="334" t="s">
        <v>1255</v>
      </c>
      <c r="G25" s="334" t="s">
        <v>1255</v>
      </c>
      <c r="H25" s="317">
        <v>0</v>
      </c>
      <c r="I25" s="157">
        <f>SUM(Ф.4.2.КФК1!I25)</f>
        <v>0</v>
      </c>
      <c r="J25" s="334" t="s">
        <v>1255</v>
      </c>
      <c r="K25" s="334" t="s">
        <v>1255</v>
      </c>
      <c r="L25" s="334" t="s">
        <v>1255</v>
      </c>
      <c r="M25" s="334" t="s">
        <v>1255</v>
      </c>
      <c r="N25" s="334" t="s">
        <v>1255</v>
      </c>
    </row>
    <row r="26" spans="1:14" s="2" customFormat="1" ht="18" thickTop="1" thickBot="1" x14ac:dyDescent="0.25">
      <c r="A26" s="347" t="s">
        <v>2484</v>
      </c>
      <c r="B26" s="184" t="s">
        <v>1255</v>
      </c>
      <c r="C26" s="333" t="s">
        <v>1061</v>
      </c>
      <c r="D26" s="157">
        <f>SUM(Ф.4.2.КФК1!D26)</f>
        <v>0</v>
      </c>
      <c r="E26" s="334" t="s">
        <v>1255</v>
      </c>
      <c r="F26" s="334" t="s">
        <v>1255</v>
      </c>
      <c r="G26" s="334" t="s">
        <v>1255</v>
      </c>
      <c r="H26" s="334" t="s">
        <v>1255</v>
      </c>
      <c r="I26" s="157">
        <f>SUM(Ф.4.2.КФК1!I26)</f>
        <v>0</v>
      </c>
      <c r="J26" s="334" t="s">
        <v>1255</v>
      </c>
      <c r="K26" s="334" t="s">
        <v>1255</v>
      </c>
      <c r="L26" s="334" t="s">
        <v>1255</v>
      </c>
      <c r="M26" s="334" t="s">
        <v>1255</v>
      </c>
      <c r="N26" s="334" t="s">
        <v>1255</v>
      </c>
    </row>
    <row r="27" spans="1:14" s="2" customFormat="1" ht="12.75" thickTop="1" thickBot="1" x14ac:dyDescent="0.25">
      <c r="A27" s="335" t="s">
        <v>1055</v>
      </c>
      <c r="B27" s="184" t="s">
        <v>1255</v>
      </c>
      <c r="C27" s="333" t="s">
        <v>1062</v>
      </c>
      <c r="D27" s="157">
        <f>SUM(Ф.4.2.КФК1!D27)</f>
        <v>154</v>
      </c>
      <c r="E27" s="334" t="s">
        <v>1255</v>
      </c>
      <c r="F27" s="334" t="s">
        <v>1255</v>
      </c>
      <c r="G27" s="334" t="s">
        <v>1255</v>
      </c>
      <c r="H27" s="334" t="s">
        <v>1255</v>
      </c>
      <c r="I27" s="334" t="s">
        <v>1255</v>
      </c>
      <c r="J27" s="334" t="s">
        <v>1255</v>
      </c>
      <c r="K27" s="334" t="s">
        <v>1255</v>
      </c>
      <c r="L27" s="334" t="s">
        <v>1255</v>
      </c>
      <c r="M27" s="334" t="s">
        <v>1255</v>
      </c>
      <c r="N27" s="334" t="s">
        <v>1255</v>
      </c>
    </row>
    <row r="28" spans="1:14" s="2" customFormat="1" ht="12.75" thickTop="1" thickBot="1" x14ac:dyDescent="0.25">
      <c r="A28" s="348" t="s">
        <v>1949</v>
      </c>
      <c r="B28" s="184" t="s">
        <v>1255</v>
      </c>
      <c r="C28" s="333" t="s">
        <v>1063</v>
      </c>
      <c r="D28" s="157">
        <f>SUM(Ф.4.2.КФК1!D28)</f>
        <v>525475.64</v>
      </c>
      <c r="E28" s="334" t="s">
        <v>1255</v>
      </c>
      <c r="F28" s="334" t="s">
        <v>1255</v>
      </c>
      <c r="G28" s="334" t="s">
        <v>1255</v>
      </c>
      <c r="H28" s="334" t="s">
        <v>1255</v>
      </c>
      <c r="I28" s="334" t="s">
        <v>1255</v>
      </c>
      <c r="J28" s="157">
        <f>SUM(Ф.4.2.КФК1!J28)</f>
        <v>521407.02999999997</v>
      </c>
      <c r="K28" s="157">
        <f>SUM(Ф.4.2.КФК1!K28)</f>
        <v>0</v>
      </c>
      <c r="L28" s="157">
        <f>SUM(Ф.4.2.КФК1!L28)</f>
        <v>0</v>
      </c>
      <c r="M28" s="334" t="s">
        <v>1255</v>
      </c>
      <c r="N28" s="334" t="s">
        <v>1255</v>
      </c>
    </row>
    <row r="29" spans="1:14" s="2" customFormat="1" ht="12.75" thickTop="1" thickBot="1" x14ac:dyDescent="0.25">
      <c r="A29" s="349" t="s">
        <v>1155</v>
      </c>
      <c r="B29" s="350"/>
      <c r="C29" s="351"/>
      <c r="D29" s="317"/>
      <c r="E29" s="334"/>
      <c r="F29" s="334"/>
      <c r="G29" s="334"/>
      <c r="H29" s="334"/>
      <c r="I29" s="334"/>
      <c r="J29" s="317"/>
      <c r="K29" s="317"/>
      <c r="L29" s="317"/>
      <c r="M29" s="334"/>
      <c r="N29" s="334"/>
    </row>
    <row r="30" spans="1:14" s="2" customFormat="1" ht="12.75" thickTop="1" thickBot="1" x14ac:dyDescent="0.25">
      <c r="A30" s="181" t="s">
        <v>2297</v>
      </c>
      <c r="B30" s="296">
        <v>2000</v>
      </c>
      <c r="C30" s="297" t="s">
        <v>1064</v>
      </c>
      <c r="D30" s="157">
        <f>SUM(Ф.4.2.КФК1!D30)</f>
        <v>525475.64</v>
      </c>
      <c r="E30" s="334" t="s">
        <v>1255</v>
      </c>
      <c r="F30" s="334" t="s">
        <v>1255</v>
      </c>
      <c r="G30" s="334" t="s">
        <v>1255</v>
      </c>
      <c r="H30" s="334" t="s">
        <v>1255</v>
      </c>
      <c r="I30" s="334" t="s">
        <v>1255</v>
      </c>
      <c r="J30" s="157">
        <f>SUM(Ф.4.2.КФК1!J30)</f>
        <v>521407.02999999997</v>
      </c>
      <c r="K30" s="157">
        <f>SUM(Ф.4.2.КФК1!K30)</f>
        <v>0</v>
      </c>
      <c r="L30" s="157">
        <f>SUM(Ф.4.2.КФК1!L30)</f>
        <v>0</v>
      </c>
      <c r="M30" s="334" t="s">
        <v>1255</v>
      </c>
      <c r="N30" s="334" t="s">
        <v>1255</v>
      </c>
    </row>
    <row r="31" spans="1:14" s="2" customFormat="1" ht="12.75" thickTop="1" thickBot="1" x14ac:dyDescent="0.25">
      <c r="A31" s="178" t="s">
        <v>2263</v>
      </c>
      <c r="B31" s="296">
        <v>2100</v>
      </c>
      <c r="C31" s="297" t="s">
        <v>1065</v>
      </c>
      <c r="D31" s="157">
        <f>SUM(Ф.4.2.КФК1!D31)</f>
        <v>0</v>
      </c>
      <c r="E31" s="334" t="s">
        <v>1255</v>
      </c>
      <c r="F31" s="334" t="s">
        <v>1255</v>
      </c>
      <c r="G31" s="334" t="s">
        <v>1255</v>
      </c>
      <c r="H31" s="334" t="s">
        <v>1255</v>
      </c>
      <c r="I31" s="334" t="s">
        <v>1255</v>
      </c>
      <c r="J31" s="157">
        <f>SUM(Ф.4.2.КФК1!J31)</f>
        <v>0</v>
      </c>
      <c r="K31" s="157">
        <f>SUM(Ф.4.2.КФК1!K31)</f>
        <v>0</v>
      </c>
      <c r="L31" s="157">
        <f>SUM(Ф.4.2.КФК1!L31)</f>
        <v>0</v>
      </c>
      <c r="M31" s="334" t="s">
        <v>1255</v>
      </c>
      <c r="N31" s="334" t="s">
        <v>1255</v>
      </c>
    </row>
    <row r="32" spans="1:14" s="2" customFormat="1" ht="12.75" thickTop="1" thickBot="1" x14ac:dyDescent="0.25">
      <c r="A32" s="179" t="s">
        <v>2264</v>
      </c>
      <c r="B32" s="298">
        <v>2110</v>
      </c>
      <c r="C32" s="299" t="s">
        <v>1076</v>
      </c>
      <c r="D32" s="157">
        <f>SUM(Ф.4.2.КФК1!D32)</f>
        <v>0</v>
      </c>
      <c r="E32" s="334" t="s">
        <v>1255</v>
      </c>
      <c r="F32" s="334" t="s">
        <v>1255</v>
      </c>
      <c r="G32" s="334" t="s">
        <v>1255</v>
      </c>
      <c r="H32" s="334" t="s">
        <v>1255</v>
      </c>
      <c r="I32" s="334" t="s">
        <v>1255</v>
      </c>
      <c r="J32" s="157">
        <f>SUM(Ф.4.2.КФК1!J32)</f>
        <v>0</v>
      </c>
      <c r="K32" s="157">
        <f>SUM(Ф.4.2.КФК1!K32)</f>
        <v>0</v>
      </c>
      <c r="L32" s="157">
        <f>SUM(Ф.4.2.КФК1!L32)</f>
        <v>0</v>
      </c>
      <c r="M32" s="334" t="s">
        <v>1255</v>
      </c>
      <c r="N32" s="334" t="s">
        <v>1255</v>
      </c>
    </row>
    <row r="33" spans="1:14" s="2" customFormat="1" ht="12.75" thickTop="1" thickBot="1" x14ac:dyDescent="0.25">
      <c r="A33" s="300" t="s">
        <v>1257</v>
      </c>
      <c r="B33" s="301">
        <v>2111</v>
      </c>
      <c r="C33" s="301">
        <v>110</v>
      </c>
      <c r="D33" s="157">
        <f>SUM(Ф.4.2.КФК1!D33)</f>
        <v>0</v>
      </c>
      <c r="E33" s="334" t="s">
        <v>1255</v>
      </c>
      <c r="F33" s="334" t="s">
        <v>1255</v>
      </c>
      <c r="G33" s="334" t="s">
        <v>1255</v>
      </c>
      <c r="H33" s="334" t="s">
        <v>1255</v>
      </c>
      <c r="I33" s="334" t="s">
        <v>1255</v>
      </c>
      <c r="J33" s="157">
        <f>SUM(Ф.4.2.КФК1!J33)</f>
        <v>0</v>
      </c>
      <c r="K33" s="157">
        <f>SUM(Ф.4.2.КФК1!K33)</f>
        <v>0</v>
      </c>
      <c r="L33" s="157">
        <f>SUM(Ф.4.2.КФК1!L33)</f>
        <v>0</v>
      </c>
      <c r="M33" s="334" t="s">
        <v>1255</v>
      </c>
      <c r="N33" s="334" t="s">
        <v>1255</v>
      </c>
    </row>
    <row r="34" spans="1:14" s="2" customFormat="1" ht="12.75" thickTop="1" thickBot="1" x14ac:dyDescent="0.25">
      <c r="A34" s="300" t="s">
        <v>2265</v>
      </c>
      <c r="B34" s="301">
        <v>2112</v>
      </c>
      <c r="C34" s="301">
        <v>120</v>
      </c>
      <c r="D34" s="157">
        <f>SUM(Ф.4.2.КФК1!D34)</f>
        <v>0</v>
      </c>
      <c r="E34" s="334" t="s">
        <v>1255</v>
      </c>
      <c r="F34" s="334" t="s">
        <v>1255</v>
      </c>
      <c r="G34" s="334" t="s">
        <v>1255</v>
      </c>
      <c r="H34" s="334" t="s">
        <v>1255</v>
      </c>
      <c r="I34" s="334" t="s">
        <v>1255</v>
      </c>
      <c r="J34" s="157">
        <f>SUM(Ф.4.2.КФК1!J34)</f>
        <v>0</v>
      </c>
      <c r="K34" s="157">
        <f>SUM(Ф.4.2.КФК1!K34)</f>
        <v>0</v>
      </c>
      <c r="L34" s="157">
        <f>SUM(Ф.4.2.КФК1!L34)</f>
        <v>0</v>
      </c>
      <c r="M34" s="334" t="s">
        <v>1255</v>
      </c>
      <c r="N34" s="334" t="s">
        <v>1255</v>
      </c>
    </row>
    <row r="35" spans="1:14" s="2" customFormat="1" ht="12" customHeight="1" thickTop="1" thickBot="1" x14ac:dyDescent="0.25">
      <c r="A35" s="180" t="s">
        <v>2266</v>
      </c>
      <c r="B35" s="298">
        <v>2120</v>
      </c>
      <c r="C35" s="298">
        <v>130</v>
      </c>
      <c r="D35" s="157">
        <f>SUM(Ф.4.2.КФК1!D35)</f>
        <v>0</v>
      </c>
      <c r="E35" s="334" t="s">
        <v>1255</v>
      </c>
      <c r="F35" s="334" t="s">
        <v>1255</v>
      </c>
      <c r="G35" s="334" t="s">
        <v>1255</v>
      </c>
      <c r="H35" s="334" t="s">
        <v>1255</v>
      </c>
      <c r="I35" s="334" t="s">
        <v>1255</v>
      </c>
      <c r="J35" s="157">
        <f>SUM(Ф.4.2.КФК1!J35)</f>
        <v>0</v>
      </c>
      <c r="K35" s="157">
        <f>SUM(Ф.4.2.КФК1!K35)</f>
        <v>0</v>
      </c>
      <c r="L35" s="157">
        <f>SUM(Ф.4.2.КФК1!L35)</f>
        <v>0</v>
      </c>
      <c r="M35" s="334" t="s">
        <v>1255</v>
      </c>
      <c r="N35" s="334" t="s">
        <v>1255</v>
      </c>
    </row>
    <row r="36" spans="1:14" s="2" customFormat="1" ht="12" customHeight="1" thickTop="1" thickBot="1" x14ac:dyDescent="0.25">
      <c r="A36" s="303" t="s">
        <v>2267</v>
      </c>
      <c r="B36" s="296">
        <v>2200</v>
      </c>
      <c r="C36" s="296">
        <v>140</v>
      </c>
      <c r="D36" s="157">
        <f>SUM(Ф.4.2.КФК1!D36)</f>
        <v>525475.64</v>
      </c>
      <c r="E36" s="334" t="s">
        <v>1255</v>
      </c>
      <c r="F36" s="334" t="s">
        <v>1255</v>
      </c>
      <c r="G36" s="334" t="s">
        <v>1255</v>
      </c>
      <c r="H36" s="334" t="s">
        <v>1255</v>
      </c>
      <c r="I36" s="334" t="s">
        <v>1255</v>
      </c>
      <c r="J36" s="157">
        <f>SUM(Ф.4.2.КФК1!J36)</f>
        <v>521407.02999999997</v>
      </c>
      <c r="K36" s="157">
        <f>SUM(Ф.4.2.КФК1!K36)</f>
        <v>0</v>
      </c>
      <c r="L36" s="157">
        <f>SUM(Ф.4.2.КФК1!L36)</f>
        <v>0</v>
      </c>
      <c r="M36" s="334" t="s">
        <v>1255</v>
      </c>
      <c r="N36" s="334" t="s">
        <v>1255</v>
      </c>
    </row>
    <row r="37" spans="1:14" s="2" customFormat="1" ht="12.75" thickTop="1" thickBot="1" x14ac:dyDescent="0.25">
      <c r="A37" s="304" t="s">
        <v>2268</v>
      </c>
      <c r="B37" s="298">
        <v>2210</v>
      </c>
      <c r="C37" s="298">
        <v>150</v>
      </c>
      <c r="D37" s="157">
        <f>SUM(Ф.4.2.КФК1!D37)</f>
        <v>61207.55</v>
      </c>
      <c r="E37" s="334" t="s">
        <v>1255</v>
      </c>
      <c r="F37" s="334" t="s">
        <v>1255</v>
      </c>
      <c r="G37" s="334" t="s">
        <v>1255</v>
      </c>
      <c r="H37" s="334" t="s">
        <v>1255</v>
      </c>
      <c r="I37" s="334" t="s">
        <v>1255</v>
      </c>
      <c r="J37" s="157">
        <f>SUM(Ф.4.2.КФК1!J37)</f>
        <v>61207.55</v>
      </c>
      <c r="K37" s="157">
        <f>SUM(Ф.4.2.КФК1!K37)</f>
        <v>0</v>
      </c>
      <c r="L37" s="157">
        <f>SUM(Ф.4.2.КФК1!L37)</f>
        <v>0</v>
      </c>
      <c r="M37" s="334" t="s">
        <v>1255</v>
      </c>
      <c r="N37" s="334" t="s">
        <v>1255</v>
      </c>
    </row>
    <row r="38" spans="1:14" s="2" customFormat="1" ht="12.75" thickTop="1" thickBot="1" x14ac:dyDescent="0.25">
      <c r="A38" s="304" t="s">
        <v>2269</v>
      </c>
      <c r="B38" s="298">
        <v>2220</v>
      </c>
      <c r="C38" s="298">
        <v>160</v>
      </c>
      <c r="D38" s="157">
        <f>SUM(Ф.4.2.КФК1!D38)</f>
        <v>0</v>
      </c>
      <c r="E38" s="334" t="s">
        <v>1255</v>
      </c>
      <c r="F38" s="334" t="s">
        <v>1255</v>
      </c>
      <c r="G38" s="334" t="s">
        <v>1255</v>
      </c>
      <c r="H38" s="334" t="s">
        <v>1255</v>
      </c>
      <c r="I38" s="334" t="s">
        <v>1255</v>
      </c>
      <c r="J38" s="157">
        <f>SUM(Ф.4.2.КФК1!J38)</f>
        <v>0</v>
      </c>
      <c r="K38" s="157">
        <f>SUM(Ф.4.2.КФК1!K38)</f>
        <v>0</v>
      </c>
      <c r="L38" s="157">
        <f>SUM(Ф.4.2.КФК1!L38)</f>
        <v>0</v>
      </c>
      <c r="M38" s="334" t="s">
        <v>1255</v>
      </c>
      <c r="N38" s="334" t="s">
        <v>1255</v>
      </c>
    </row>
    <row r="39" spans="1:14" s="2" customFormat="1" ht="12.75" thickTop="1" thickBot="1" x14ac:dyDescent="0.25">
      <c r="A39" s="304" t="s">
        <v>2270</v>
      </c>
      <c r="B39" s="298">
        <v>2230</v>
      </c>
      <c r="C39" s="298">
        <v>170</v>
      </c>
      <c r="D39" s="157">
        <f>SUM(Ф.4.2.КФК1!D39)</f>
        <v>459034.09</v>
      </c>
      <c r="E39" s="334" t="s">
        <v>1255</v>
      </c>
      <c r="F39" s="334" t="s">
        <v>1255</v>
      </c>
      <c r="G39" s="334" t="s">
        <v>1255</v>
      </c>
      <c r="H39" s="334" t="s">
        <v>1255</v>
      </c>
      <c r="I39" s="334" t="s">
        <v>1255</v>
      </c>
      <c r="J39" s="157">
        <f>SUM(Ф.4.2.КФК1!J39)</f>
        <v>455243.48</v>
      </c>
      <c r="K39" s="157">
        <f>SUM(Ф.4.2.КФК1!K39)</f>
        <v>0</v>
      </c>
      <c r="L39" s="157">
        <f>SUM(Ф.4.2.КФК1!L39)</f>
        <v>0</v>
      </c>
      <c r="M39" s="334" t="s">
        <v>1255</v>
      </c>
      <c r="N39" s="334" t="s">
        <v>1255</v>
      </c>
    </row>
    <row r="40" spans="1:14" s="2" customFormat="1" ht="12.75" thickTop="1" thickBot="1" x14ac:dyDescent="0.25">
      <c r="A40" s="179" t="s">
        <v>2271</v>
      </c>
      <c r="B40" s="298">
        <v>2240</v>
      </c>
      <c r="C40" s="298">
        <v>180</v>
      </c>
      <c r="D40" s="157">
        <f>SUM(Ф.4.2.КФК1!D40)</f>
        <v>5234</v>
      </c>
      <c r="E40" s="334" t="s">
        <v>1255</v>
      </c>
      <c r="F40" s="334" t="s">
        <v>1255</v>
      </c>
      <c r="G40" s="334" t="s">
        <v>1255</v>
      </c>
      <c r="H40" s="334" t="s">
        <v>1255</v>
      </c>
      <c r="I40" s="334" t="s">
        <v>1255</v>
      </c>
      <c r="J40" s="157">
        <f>SUM(Ф.4.2.КФК1!J40)</f>
        <v>4956</v>
      </c>
      <c r="K40" s="157">
        <f>SUM(Ф.4.2.КФК1!K40)</f>
        <v>0</v>
      </c>
      <c r="L40" s="157">
        <f>SUM(Ф.4.2.КФК1!L40)</f>
        <v>0</v>
      </c>
      <c r="M40" s="334" t="s">
        <v>1255</v>
      </c>
      <c r="N40" s="334" t="s">
        <v>1255</v>
      </c>
    </row>
    <row r="41" spans="1:14" s="2" customFormat="1" ht="12.75" thickTop="1" thickBot="1" x14ac:dyDescent="0.25">
      <c r="A41" s="179" t="s">
        <v>1258</v>
      </c>
      <c r="B41" s="298">
        <v>2250</v>
      </c>
      <c r="C41" s="298">
        <v>190</v>
      </c>
      <c r="D41" s="157">
        <f>SUM(Ф.4.2.КФК1!D41)</f>
        <v>0</v>
      </c>
      <c r="E41" s="334" t="s">
        <v>1255</v>
      </c>
      <c r="F41" s="334" t="s">
        <v>1255</v>
      </c>
      <c r="G41" s="334" t="s">
        <v>1255</v>
      </c>
      <c r="H41" s="334" t="s">
        <v>1255</v>
      </c>
      <c r="I41" s="334" t="s">
        <v>1255</v>
      </c>
      <c r="J41" s="157">
        <f>SUM(Ф.4.2.КФК1!J41)</f>
        <v>0</v>
      </c>
      <c r="K41" s="157">
        <f>SUM(Ф.4.2.КФК1!K41)</f>
        <v>0</v>
      </c>
      <c r="L41" s="157">
        <f>SUM(Ф.4.2.КФК1!L41)</f>
        <v>0</v>
      </c>
      <c r="M41" s="334" t="s">
        <v>1255</v>
      </c>
      <c r="N41" s="334" t="s">
        <v>1255</v>
      </c>
    </row>
    <row r="42" spans="1:14" s="2" customFormat="1" ht="12.75" customHeight="1" thickTop="1" thickBot="1" x14ac:dyDescent="0.25">
      <c r="A42" s="305" t="s">
        <v>2272</v>
      </c>
      <c r="B42" s="298">
        <v>2260</v>
      </c>
      <c r="C42" s="298">
        <v>200</v>
      </c>
      <c r="D42" s="157">
        <f>SUM(Ф.4.2.КФК1!D42)</f>
        <v>0</v>
      </c>
      <c r="E42" s="334" t="s">
        <v>1255</v>
      </c>
      <c r="F42" s="334" t="s">
        <v>1255</v>
      </c>
      <c r="G42" s="334" t="s">
        <v>1255</v>
      </c>
      <c r="H42" s="334" t="s">
        <v>1255</v>
      </c>
      <c r="I42" s="334" t="s">
        <v>1255</v>
      </c>
      <c r="J42" s="157">
        <f>SUM(Ф.4.2.КФК1!J42)</f>
        <v>0</v>
      </c>
      <c r="K42" s="157">
        <f>SUM(Ф.4.2.КФК1!K42)</f>
        <v>0</v>
      </c>
      <c r="L42" s="157">
        <f>SUM(Ф.4.2.КФК1!L42)</f>
        <v>0</v>
      </c>
      <c r="M42" s="334" t="s">
        <v>1255</v>
      </c>
      <c r="N42" s="334" t="s">
        <v>1255</v>
      </c>
    </row>
    <row r="43" spans="1:14" s="2" customFormat="1" ht="12.75" thickTop="1" thickBot="1" x14ac:dyDescent="0.25">
      <c r="A43" s="180" t="s">
        <v>1259</v>
      </c>
      <c r="B43" s="298">
        <v>2270</v>
      </c>
      <c r="C43" s="298">
        <v>210</v>
      </c>
      <c r="D43" s="157">
        <f>SUM(Ф.4.2.КФК1!D43)</f>
        <v>0</v>
      </c>
      <c r="E43" s="334" t="s">
        <v>1255</v>
      </c>
      <c r="F43" s="334" t="s">
        <v>1255</v>
      </c>
      <c r="G43" s="334" t="s">
        <v>1255</v>
      </c>
      <c r="H43" s="334" t="s">
        <v>1255</v>
      </c>
      <c r="I43" s="334" t="s">
        <v>1255</v>
      </c>
      <c r="J43" s="157">
        <f>SUM(Ф.4.2.КФК1!J43)</f>
        <v>0</v>
      </c>
      <c r="K43" s="157">
        <f>SUM(Ф.4.2.КФК1!K43)</f>
        <v>0</v>
      </c>
      <c r="L43" s="157">
        <f>SUM(Ф.4.2.КФК1!L43)</f>
        <v>0</v>
      </c>
      <c r="M43" s="334" t="s">
        <v>1255</v>
      </c>
      <c r="N43" s="334" t="s">
        <v>1255</v>
      </c>
    </row>
    <row r="44" spans="1:14" s="2" customFormat="1" ht="12.75" thickTop="1" thickBot="1" x14ac:dyDescent="0.25">
      <c r="A44" s="300" t="s">
        <v>1260</v>
      </c>
      <c r="B44" s="301">
        <v>2271</v>
      </c>
      <c r="C44" s="301">
        <v>220</v>
      </c>
      <c r="D44" s="157">
        <f>SUM(Ф.4.2.КФК1!D44)</f>
        <v>0</v>
      </c>
      <c r="E44" s="334" t="s">
        <v>1255</v>
      </c>
      <c r="F44" s="334" t="s">
        <v>1255</v>
      </c>
      <c r="G44" s="334" t="s">
        <v>1255</v>
      </c>
      <c r="H44" s="334" t="s">
        <v>1255</v>
      </c>
      <c r="I44" s="334" t="s">
        <v>1255</v>
      </c>
      <c r="J44" s="157">
        <f>SUM(Ф.4.2.КФК1!J44)</f>
        <v>0</v>
      </c>
      <c r="K44" s="157">
        <f>SUM(Ф.4.2.КФК1!K44)</f>
        <v>0</v>
      </c>
      <c r="L44" s="157">
        <f>SUM(Ф.4.2.КФК1!L44)</f>
        <v>0</v>
      </c>
      <c r="M44" s="334" t="s">
        <v>1255</v>
      </c>
      <c r="N44" s="334" t="s">
        <v>1255</v>
      </c>
    </row>
    <row r="45" spans="1:14" s="2" customFormat="1" ht="12.75" thickTop="1" thickBot="1" x14ac:dyDescent="0.25">
      <c r="A45" s="300" t="s">
        <v>2273</v>
      </c>
      <c r="B45" s="301">
        <v>2272</v>
      </c>
      <c r="C45" s="301">
        <v>230</v>
      </c>
      <c r="D45" s="157">
        <f>SUM(Ф.4.2.КФК1!D45)</f>
        <v>0</v>
      </c>
      <c r="E45" s="334" t="s">
        <v>1255</v>
      </c>
      <c r="F45" s="334" t="s">
        <v>1255</v>
      </c>
      <c r="G45" s="334" t="s">
        <v>1255</v>
      </c>
      <c r="H45" s="334" t="s">
        <v>1255</v>
      </c>
      <c r="I45" s="334" t="s">
        <v>1255</v>
      </c>
      <c r="J45" s="157">
        <f>SUM(Ф.4.2.КФК1!J45)</f>
        <v>0</v>
      </c>
      <c r="K45" s="157">
        <f>SUM(Ф.4.2.КФК1!K45)</f>
        <v>0</v>
      </c>
      <c r="L45" s="157">
        <f>SUM(Ф.4.2.КФК1!L45)</f>
        <v>0</v>
      </c>
      <c r="M45" s="334" t="s">
        <v>1255</v>
      </c>
      <c r="N45" s="334" t="s">
        <v>1255</v>
      </c>
    </row>
    <row r="46" spans="1:14" s="2" customFormat="1" ht="12.75" thickTop="1" thickBot="1" x14ac:dyDescent="0.25">
      <c r="A46" s="300" t="s">
        <v>1261</v>
      </c>
      <c r="B46" s="301">
        <v>2273</v>
      </c>
      <c r="C46" s="301">
        <v>240</v>
      </c>
      <c r="D46" s="157">
        <f>SUM(Ф.4.2.КФК1!D46)</f>
        <v>0</v>
      </c>
      <c r="E46" s="334" t="s">
        <v>1255</v>
      </c>
      <c r="F46" s="334" t="s">
        <v>1255</v>
      </c>
      <c r="G46" s="334" t="s">
        <v>1255</v>
      </c>
      <c r="H46" s="334" t="s">
        <v>1255</v>
      </c>
      <c r="I46" s="334" t="s">
        <v>1255</v>
      </c>
      <c r="J46" s="157">
        <f>SUM(Ф.4.2.КФК1!J46)</f>
        <v>0</v>
      </c>
      <c r="K46" s="157">
        <f>SUM(Ф.4.2.КФК1!K46)</f>
        <v>0</v>
      </c>
      <c r="L46" s="157">
        <f>SUM(Ф.4.2.КФК1!L46)</f>
        <v>0</v>
      </c>
      <c r="M46" s="334" t="s">
        <v>1255</v>
      </c>
      <c r="N46" s="334" t="s">
        <v>1255</v>
      </c>
    </row>
    <row r="47" spans="1:14" s="2" customFormat="1" ht="12.75" thickTop="1" thickBot="1" x14ac:dyDescent="0.25">
      <c r="A47" s="300" t="s">
        <v>1262</v>
      </c>
      <c r="B47" s="301">
        <v>2274</v>
      </c>
      <c r="C47" s="301">
        <v>250</v>
      </c>
      <c r="D47" s="157">
        <f>SUM(Ф.4.2.КФК1!D47)</f>
        <v>0</v>
      </c>
      <c r="E47" s="334" t="s">
        <v>1255</v>
      </c>
      <c r="F47" s="334" t="s">
        <v>1255</v>
      </c>
      <c r="G47" s="334" t="s">
        <v>1255</v>
      </c>
      <c r="H47" s="334" t="s">
        <v>1255</v>
      </c>
      <c r="I47" s="334" t="s">
        <v>1255</v>
      </c>
      <c r="J47" s="157">
        <f>SUM(Ф.4.2.КФК1!J47)</f>
        <v>0</v>
      </c>
      <c r="K47" s="157">
        <f>SUM(Ф.4.2.КФК1!K47)</f>
        <v>0</v>
      </c>
      <c r="L47" s="157">
        <f>SUM(Ф.4.2.КФК1!L47)</f>
        <v>0</v>
      </c>
      <c r="M47" s="334" t="s">
        <v>1255</v>
      </c>
      <c r="N47" s="334" t="s">
        <v>1255</v>
      </c>
    </row>
    <row r="48" spans="1:14" s="2" customFormat="1" ht="12.75" thickTop="1" thickBot="1" x14ac:dyDescent="0.25">
      <c r="A48" s="300" t="s">
        <v>1263</v>
      </c>
      <c r="B48" s="301">
        <v>2275</v>
      </c>
      <c r="C48" s="301">
        <v>260</v>
      </c>
      <c r="D48" s="157">
        <f>SUM(Ф.4.2.КФК1!D48)</f>
        <v>0</v>
      </c>
      <c r="E48" s="334" t="s">
        <v>1255</v>
      </c>
      <c r="F48" s="334" t="s">
        <v>1255</v>
      </c>
      <c r="G48" s="334" t="s">
        <v>1255</v>
      </c>
      <c r="H48" s="334" t="s">
        <v>1255</v>
      </c>
      <c r="I48" s="334" t="s">
        <v>1255</v>
      </c>
      <c r="J48" s="157">
        <f>SUM(Ф.4.2.КФК1!J48)</f>
        <v>0</v>
      </c>
      <c r="K48" s="157">
        <f>SUM(Ф.4.2.КФК1!K48)</f>
        <v>0</v>
      </c>
      <c r="L48" s="157">
        <f>SUM(Ф.4.2.КФК1!L48)</f>
        <v>0</v>
      </c>
      <c r="M48" s="334" t="s">
        <v>1255</v>
      </c>
      <c r="N48" s="334" t="s">
        <v>1255</v>
      </c>
    </row>
    <row r="49" spans="1:14" s="2" customFormat="1" ht="12.75" thickTop="1" thickBot="1" x14ac:dyDescent="0.25">
      <c r="A49" s="306" t="s">
        <v>2512</v>
      </c>
      <c r="B49" s="301">
        <v>2276</v>
      </c>
      <c r="C49" s="301">
        <v>270</v>
      </c>
      <c r="D49" s="157">
        <f>SUM(Ф.4.2.КФК1!D49)</f>
        <v>0</v>
      </c>
      <c r="E49" s="334" t="s">
        <v>1255</v>
      </c>
      <c r="F49" s="334" t="s">
        <v>1255</v>
      </c>
      <c r="G49" s="334" t="s">
        <v>1255</v>
      </c>
      <c r="H49" s="334" t="s">
        <v>1255</v>
      </c>
      <c r="I49" s="334" t="s">
        <v>1255</v>
      </c>
      <c r="J49" s="157">
        <f>SUM(Ф.4.2.КФК1!J49)</f>
        <v>0</v>
      </c>
      <c r="K49" s="157">
        <f>SUM(Ф.4.2.КФК1!K49)</f>
        <v>0</v>
      </c>
      <c r="L49" s="157">
        <f>SUM(Ф.4.2.КФК1!L49)</f>
        <v>0</v>
      </c>
      <c r="M49" s="334" t="s">
        <v>1255</v>
      </c>
      <c r="N49" s="334" t="s">
        <v>1255</v>
      </c>
    </row>
    <row r="50" spans="1:14" s="2" customFormat="1" ht="12.75" customHeight="1" thickTop="1" thickBot="1" x14ac:dyDescent="0.25">
      <c r="A50" s="305" t="s">
        <v>2274</v>
      </c>
      <c r="B50" s="298">
        <v>2280</v>
      </c>
      <c r="C50" s="298">
        <v>280</v>
      </c>
      <c r="D50" s="157">
        <f>SUM(Ф.4.2.КФК1!D50)</f>
        <v>0</v>
      </c>
      <c r="E50" s="334" t="s">
        <v>1255</v>
      </c>
      <c r="F50" s="334" t="s">
        <v>1255</v>
      </c>
      <c r="G50" s="334" t="s">
        <v>1255</v>
      </c>
      <c r="H50" s="334" t="s">
        <v>1255</v>
      </c>
      <c r="I50" s="334" t="s">
        <v>1255</v>
      </c>
      <c r="J50" s="157">
        <f>SUM(Ф.4.2.КФК1!J50)</f>
        <v>0</v>
      </c>
      <c r="K50" s="157">
        <f>SUM(Ф.4.2.КФК1!K50)</f>
        <v>0</v>
      </c>
      <c r="L50" s="157">
        <f>SUM(Ф.4.2.КФК1!L50)</f>
        <v>0</v>
      </c>
      <c r="M50" s="334" t="s">
        <v>1255</v>
      </c>
      <c r="N50" s="334" t="s">
        <v>1255</v>
      </c>
    </row>
    <row r="51" spans="1:14" s="2" customFormat="1" ht="12.75" thickTop="1" thickBot="1" x14ac:dyDescent="0.25">
      <c r="A51" s="307" t="s">
        <v>2275</v>
      </c>
      <c r="B51" s="177">
        <v>2281</v>
      </c>
      <c r="C51" s="177">
        <v>290</v>
      </c>
      <c r="D51" s="157">
        <f>SUM(Ф.4.2.КФК1!D51)</f>
        <v>0</v>
      </c>
      <c r="E51" s="334" t="s">
        <v>1255</v>
      </c>
      <c r="F51" s="334" t="s">
        <v>1255</v>
      </c>
      <c r="G51" s="334" t="s">
        <v>1255</v>
      </c>
      <c r="H51" s="334" t="s">
        <v>1255</v>
      </c>
      <c r="I51" s="334" t="s">
        <v>1255</v>
      </c>
      <c r="J51" s="157">
        <f>SUM(Ф.4.2.КФК1!J51)</f>
        <v>0</v>
      </c>
      <c r="K51" s="157">
        <f>SUM(Ф.4.2.КФК1!K51)</f>
        <v>0</v>
      </c>
      <c r="L51" s="157">
        <f>SUM(Ф.4.2.КФК1!L51)</f>
        <v>0</v>
      </c>
      <c r="M51" s="334" t="s">
        <v>1255</v>
      </c>
      <c r="N51" s="334" t="s">
        <v>1255</v>
      </c>
    </row>
    <row r="52" spans="1:14" s="2" customFormat="1" ht="12.75" thickTop="1" thickBot="1" x14ac:dyDescent="0.25">
      <c r="A52" s="308" t="s">
        <v>2276</v>
      </c>
      <c r="B52" s="177">
        <v>2282</v>
      </c>
      <c r="C52" s="177">
        <v>300</v>
      </c>
      <c r="D52" s="157">
        <f>SUM(Ф.4.2.КФК1!D52)</f>
        <v>0</v>
      </c>
      <c r="E52" s="334" t="s">
        <v>1255</v>
      </c>
      <c r="F52" s="334" t="s">
        <v>1255</v>
      </c>
      <c r="G52" s="334" t="s">
        <v>1255</v>
      </c>
      <c r="H52" s="334" t="s">
        <v>1255</v>
      </c>
      <c r="I52" s="334" t="s">
        <v>1255</v>
      </c>
      <c r="J52" s="157">
        <f>SUM(Ф.4.2.КФК1!J52)</f>
        <v>0</v>
      </c>
      <c r="K52" s="157">
        <f>SUM(Ф.4.2.КФК1!K52)</f>
        <v>0</v>
      </c>
      <c r="L52" s="157">
        <f>SUM(Ф.4.2.КФК1!L52)</f>
        <v>0</v>
      </c>
      <c r="M52" s="334" t="s">
        <v>1255</v>
      </c>
      <c r="N52" s="334" t="s">
        <v>1255</v>
      </c>
    </row>
    <row r="53" spans="1:14" s="2" customFormat="1" ht="12.75" thickTop="1" thickBot="1" x14ac:dyDescent="0.25">
      <c r="A53" s="178" t="s">
        <v>2277</v>
      </c>
      <c r="B53" s="181">
        <v>2400</v>
      </c>
      <c r="C53" s="181">
        <v>310</v>
      </c>
      <c r="D53" s="157">
        <f>SUM(Ф.4.2.КФК1!D53)</f>
        <v>0</v>
      </c>
      <c r="E53" s="334" t="s">
        <v>1255</v>
      </c>
      <c r="F53" s="334" t="s">
        <v>1255</v>
      </c>
      <c r="G53" s="334" t="s">
        <v>1255</v>
      </c>
      <c r="H53" s="334" t="s">
        <v>1255</v>
      </c>
      <c r="I53" s="334" t="s">
        <v>1255</v>
      </c>
      <c r="J53" s="157">
        <f>SUM(Ф.4.2.КФК1!J53)</f>
        <v>0</v>
      </c>
      <c r="K53" s="157">
        <f>SUM(Ф.4.2.КФК1!K53)</f>
        <v>0</v>
      </c>
      <c r="L53" s="157">
        <f>SUM(Ф.4.2.КФК1!L53)</f>
        <v>0</v>
      </c>
      <c r="M53" s="334" t="s">
        <v>1255</v>
      </c>
      <c r="N53" s="334" t="s">
        <v>1255</v>
      </c>
    </row>
    <row r="54" spans="1:14" s="2" customFormat="1" ht="12.75" thickTop="1" thickBot="1" x14ac:dyDescent="0.25">
      <c r="A54" s="309" t="s">
        <v>2278</v>
      </c>
      <c r="B54" s="182">
        <v>2410</v>
      </c>
      <c r="C54" s="182">
        <v>320</v>
      </c>
      <c r="D54" s="157">
        <f>SUM(Ф.4.2.КФК1!D54)</f>
        <v>0</v>
      </c>
      <c r="E54" s="334" t="s">
        <v>1255</v>
      </c>
      <c r="F54" s="334" t="s">
        <v>1255</v>
      </c>
      <c r="G54" s="334" t="s">
        <v>1255</v>
      </c>
      <c r="H54" s="334" t="s">
        <v>1255</v>
      </c>
      <c r="I54" s="334" t="s">
        <v>1255</v>
      </c>
      <c r="J54" s="157">
        <f>SUM(Ф.4.2.КФК1!J54)</f>
        <v>0</v>
      </c>
      <c r="K54" s="157">
        <f>SUM(Ф.4.2.КФК1!K54)</f>
        <v>0</v>
      </c>
      <c r="L54" s="157">
        <f>SUM(Ф.4.2.КФК1!L54)</f>
        <v>0</v>
      </c>
      <c r="M54" s="334" t="s">
        <v>1255</v>
      </c>
      <c r="N54" s="334" t="s">
        <v>1255</v>
      </c>
    </row>
    <row r="55" spans="1:14" s="2" customFormat="1" ht="12.75" customHeight="1" thickTop="1" thickBot="1" x14ac:dyDescent="0.25">
      <c r="A55" s="309" t="s">
        <v>2279</v>
      </c>
      <c r="B55" s="182">
        <v>2420</v>
      </c>
      <c r="C55" s="182">
        <v>330</v>
      </c>
      <c r="D55" s="157">
        <f>SUM(Ф.4.2.КФК1!D55)</f>
        <v>0</v>
      </c>
      <c r="E55" s="334" t="s">
        <v>1255</v>
      </c>
      <c r="F55" s="334" t="s">
        <v>1255</v>
      </c>
      <c r="G55" s="334" t="s">
        <v>1255</v>
      </c>
      <c r="H55" s="334" t="s">
        <v>1255</v>
      </c>
      <c r="I55" s="334" t="s">
        <v>1255</v>
      </c>
      <c r="J55" s="157">
        <f>SUM(Ф.4.2.КФК1!J55)</f>
        <v>0</v>
      </c>
      <c r="K55" s="157">
        <f>SUM(Ф.4.2.КФК1!K55)</f>
        <v>0</v>
      </c>
      <c r="L55" s="157">
        <f>SUM(Ф.4.2.КФК1!L55)</f>
        <v>0</v>
      </c>
      <c r="M55" s="334" t="s">
        <v>1255</v>
      </c>
      <c r="N55" s="334" t="s">
        <v>1255</v>
      </c>
    </row>
    <row r="56" spans="1:14" s="2" customFormat="1" ht="12" customHeight="1" thickTop="1" thickBot="1" x14ac:dyDescent="0.25">
      <c r="A56" s="310" t="s">
        <v>2280</v>
      </c>
      <c r="B56" s="181">
        <v>2600</v>
      </c>
      <c r="C56" s="181">
        <v>340</v>
      </c>
      <c r="D56" s="157">
        <f>SUM(Ф.4.2.КФК1!D56)</f>
        <v>0</v>
      </c>
      <c r="E56" s="334" t="s">
        <v>1255</v>
      </c>
      <c r="F56" s="334" t="s">
        <v>1255</v>
      </c>
      <c r="G56" s="334" t="s">
        <v>1255</v>
      </c>
      <c r="H56" s="334" t="s">
        <v>1255</v>
      </c>
      <c r="I56" s="334" t="s">
        <v>1255</v>
      </c>
      <c r="J56" s="157">
        <f>SUM(Ф.4.2.КФК1!J56)</f>
        <v>0</v>
      </c>
      <c r="K56" s="157">
        <f>SUM(Ф.4.2.КФК1!K56)</f>
        <v>0</v>
      </c>
      <c r="L56" s="157">
        <f>SUM(Ф.4.2.КФК1!L56)</f>
        <v>0</v>
      </c>
      <c r="M56" s="334" t="s">
        <v>1255</v>
      </c>
      <c r="N56" s="334" t="s">
        <v>1255</v>
      </c>
    </row>
    <row r="57" spans="1:14" s="2" customFormat="1" ht="11.25" customHeight="1" thickTop="1" thickBot="1" x14ac:dyDescent="0.25">
      <c r="A57" s="180" t="s">
        <v>1264</v>
      </c>
      <c r="B57" s="182">
        <v>2610</v>
      </c>
      <c r="C57" s="182">
        <v>350</v>
      </c>
      <c r="D57" s="157">
        <f>SUM(Ф.4.2.КФК1!D57)</f>
        <v>0</v>
      </c>
      <c r="E57" s="334" t="s">
        <v>1255</v>
      </c>
      <c r="F57" s="334" t="s">
        <v>1255</v>
      </c>
      <c r="G57" s="334" t="s">
        <v>1255</v>
      </c>
      <c r="H57" s="334" t="s">
        <v>1255</v>
      </c>
      <c r="I57" s="334" t="s">
        <v>1255</v>
      </c>
      <c r="J57" s="157">
        <f>SUM(Ф.4.2.КФК1!J57)</f>
        <v>0</v>
      </c>
      <c r="K57" s="157">
        <f>SUM(Ф.4.2.КФК1!K57)</f>
        <v>0</v>
      </c>
      <c r="L57" s="157">
        <f>SUM(Ф.4.2.КФК1!L57)</f>
        <v>0</v>
      </c>
      <c r="M57" s="334" t="s">
        <v>1255</v>
      </c>
      <c r="N57" s="334" t="s">
        <v>1255</v>
      </c>
    </row>
    <row r="58" spans="1:14" s="2" customFormat="1" ht="12.75" thickTop="1" thickBot="1" x14ac:dyDescent="0.25">
      <c r="A58" s="180" t="s">
        <v>1265</v>
      </c>
      <c r="B58" s="182">
        <v>2620</v>
      </c>
      <c r="C58" s="182">
        <v>360</v>
      </c>
      <c r="D58" s="157">
        <f>SUM(Ф.4.2.КФК1!D58)</f>
        <v>0</v>
      </c>
      <c r="E58" s="334" t="s">
        <v>1255</v>
      </c>
      <c r="F58" s="334" t="s">
        <v>1255</v>
      </c>
      <c r="G58" s="334" t="s">
        <v>1255</v>
      </c>
      <c r="H58" s="334" t="s">
        <v>1255</v>
      </c>
      <c r="I58" s="334" t="s">
        <v>1255</v>
      </c>
      <c r="J58" s="157">
        <f>SUM(Ф.4.2.КФК1!J58)</f>
        <v>0</v>
      </c>
      <c r="K58" s="157">
        <f>SUM(Ф.4.2.КФК1!K58)</f>
        <v>0</v>
      </c>
      <c r="L58" s="157">
        <f>SUM(Ф.4.2.КФК1!L58)</f>
        <v>0</v>
      </c>
      <c r="M58" s="334" t="s">
        <v>1255</v>
      </c>
      <c r="N58" s="334" t="s">
        <v>1255</v>
      </c>
    </row>
    <row r="59" spans="1:14" s="2" customFormat="1" ht="13.5" customHeight="1" thickTop="1" thickBot="1" x14ac:dyDescent="0.25">
      <c r="A59" s="309" t="s">
        <v>2281</v>
      </c>
      <c r="B59" s="182">
        <v>2630</v>
      </c>
      <c r="C59" s="182">
        <v>370</v>
      </c>
      <c r="D59" s="157">
        <f>SUM(Ф.4.2.КФК1!D59)</f>
        <v>0</v>
      </c>
      <c r="E59" s="334" t="s">
        <v>1255</v>
      </c>
      <c r="F59" s="334" t="s">
        <v>1255</v>
      </c>
      <c r="G59" s="334" t="s">
        <v>1255</v>
      </c>
      <c r="H59" s="334" t="s">
        <v>1255</v>
      </c>
      <c r="I59" s="334" t="s">
        <v>1255</v>
      </c>
      <c r="J59" s="157">
        <f>SUM(Ф.4.2.КФК1!J59)</f>
        <v>0</v>
      </c>
      <c r="K59" s="157">
        <f>SUM(Ф.4.2.КФК1!K59)</f>
        <v>0</v>
      </c>
      <c r="L59" s="157">
        <f>SUM(Ф.4.2.КФК1!L59)</f>
        <v>0</v>
      </c>
      <c r="M59" s="334" t="s">
        <v>1255</v>
      </c>
      <c r="N59" s="334" t="s">
        <v>1255</v>
      </c>
    </row>
    <row r="60" spans="1:14" s="2" customFormat="1" ht="12.75" thickTop="1" thickBot="1" x14ac:dyDescent="0.25">
      <c r="A60" s="311" t="s">
        <v>2282</v>
      </c>
      <c r="B60" s="181">
        <v>2700</v>
      </c>
      <c r="C60" s="181">
        <v>380</v>
      </c>
      <c r="D60" s="157">
        <f>SUM(Ф.4.2.КФК1!D60)</f>
        <v>0</v>
      </c>
      <c r="E60" s="334" t="s">
        <v>1255</v>
      </c>
      <c r="F60" s="334" t="s">
        <v>1255</v>
      </c>
      <c r="G60" s="334" t="s">
        <v>1255</v>
      </c>
      <c r="H60" s="334" t="s">
        <v>1255</v>
      </c>
      <c r="I60" s="334" t="s">
        <v>1255</v>
      </c>
      <c r="J60" s="157">
        <f>SUM(Ф.4.2.КФК1!J60)</f>
        <v>0</v>
      </c>
      <c r="K60" s="157">
        <f>SUM(Ф.4.2.КФК1!K60)</f>
        <v>0</v>
      </c>
      <c r="L60" s="157">
        <f>SUM(Ф.4.2.КФК1!L60)</f>
        <v>0</v>
      </c>
      <c r="M60" s="334" t="s">
        <v>1255</v>
      </c>
      <c r="N60" s="334" t="s">
        <v>1255</v>
      </c>
    </row>
    <row r="61" spans="1:14" s="2" customFormat="1" ht="12.75" thickTop="1" thickBot="1" x14ac:dyDescent="0.25">
      <c r="A61" s="180" t="s">
        <v>2283</v>
      </c>
      <c r="B61" s="182">
        <v>2710</v>
      </c>
      <c r="C61" s="182">
        <v>390</v>
      </c>
      <c r="D61" s="157">
        <f>SUM(Ф.4.2.КФК1!D61)</f>
        <v>0</v>
      </c>
      <c r="E61" s="334" t="s">
        <v>1255</v>
      </c>
      <c r="F61" s="334" t="s">
        <v>1255</v>
      </c>
      <c r="G61" s="334" t="s">
        <v>1255</v>
      </c>
      <c r="H61" s="334" t="s">
        <v>1255</v>
      </c>
      <c r="I61" s="334" t="s">
        <v>1255</v>
      </c>
      <c r="J61" s="157">
        <f>SUM(Ф.4.2.КФК1!J61)</f>
        <v>0</v>
      </c>
      <c r="K61" s="157">
        <f>SUM(Ф.4.2.КФК1!K61)</f>
        <v>0</v>
      </c>
      <c r="L61" s="157">
        <f>SUM(Ф.4.2.КФК1!L61)</f>
        <v>0</v>
      </c>
      <c r="M61" s="334" t="s">
        <v>1255</v>
      </c>
      <c r="N61" s="334" t="s">
        <v>1255</v>
      </c>
    </row>
    <row r="62" spans="1:14" s="2" customFormat="1" ht="12.75" thickTop="1" thickBot="1" x14ac:dyDescent="0.25">
      <c r="A62" s="180" t="s">
        <v>2284</v>
      </c>
      <c r="B62" s="182">
        <v>2720</v>
      </c>
      <c r="C62" s="182">
        <v>400</v>
      </c>
      <c r="D62" s="157">
        <f>SUM(Ф.4.2.КФК1!D62)</f>
        <v>0</v>
      </c>
      <c r="E62" s="334" t="s">
        <v>1255</v>
      </c>
      <c r="F62" s="334" t="s">
        <v>1255</v>
      </c>
      <c r="G62" s="334" t="s">
        <v>1255</v>
      </c>
      <c r="H62" s="334" t="s">
        <v>1255</v>
      </c>
      <c r="I62" s="334" t="s">
        <v>1255</v>
      </c>
      <c r="J62" s="157">
        <f>SUM(Ф.4.2.КФК1!J62)</f>
        <v>0</v>
      </c>
      <c r="K62" s="157">
        <f>SUM(Ф.4.2.КФК1!K62)</f>
        <v>0</v>
      </c>
      <c r="L62" s="157">
        <f>SUM(Ф.4.2.КФК1!L62)</f>
        <v>0</v>
      </c>
      <c r="M62" s="334" t="s">
        <v>1255</v>
      </c>
      <c r="N62" s="334" t="s">
        <v>1255</v>
      </c>
    </row>
    <row r="63" spans="1:14" s="2" customFormat="1" ht="12.75" thickTop="1" thickBot="1" x14ac:dyDescent="0.25">
      <c r="A63" s="180" t="s">
        <v>2285</v>
      </c>
      <c r="B63" s="182">
        <v>2730</v>
      </c>
      <c r="C63" s="182">
        <v>410</v>
      </c>
      <c r="D63" s="157">
        <f>SUM(Ф.4.2.КФК1!D63)</f>
        <v>0</v>
      </c>
      <c r="E63" s="334" t="s">
        <v>1255</v>
      </c>
      <c r="F63" s="334" t="s">
        <v>1255</v>
      </c>
      <c r="G63" s="334" t="s">
        <v>1255</v>
      </c>
      <c r="H63" s="334" t="s">
        <v>1255</v>
      </c>
      <c r="I63" s="334" t="s">
        <v>1255</v>
      </c>
      <c r="J63" s="157">
        <f>SUM(Ф.4.2.КФК1!J63)</f>
        <v>0</v>
      </c>
      <c r="K63" s="157">
        <f>SUM(Ф.4.2.КФК1!K63)</f>
        <v>0</v>
      </c>
      <c r="L63" s="157">
        <f>SUM(Ф.4.2.КФК1!L63)</f>
        <v>0</v>
      </c>
      <c r="M63" s="334" t="s">
        <v>1255</v>
      </c>
      <c r="N63" s="334" t="s">
        <v>1255</v>
      </c>
    </row>
    <row r="64" spans="1:14" s="2" customFormat="1" ht="12.75" thickTop="1" thickBot="1" x14ac:dyDescent="0.25">
      <c r="A64" s="311" t="s">
        <v>2286</v>
      </c>
      <c r="B64" s="181">
        <v>2800</v>
      </c>
      <c r="C64" s="181">
        <v>420</v>
      </c>
      <c r="D64" s="157">
        <f>SUM(Ф.4.2.КФК1!D64)</f>
        <v>0</v>
      </c>
      <c r="E64" s="334" t="s">
        <v>1255</v>
      </c>
      <c r="F64" s="334" t="s">
        <v>1255</v>
      </c>
      <c r="G64" s="334" t="s">
        <v>1255</v>
      </c>
      <c r="H64" s="334" t="s">
        <v>1255</v>
      </c>
      <c r="I64" s="334" t="s">
        <v>1255</v>
      </c>
      <c r="J64" s="157">
        <f>SUM(Ф.4.2.КФК1!J64)</f>
        <v>0</v>
      </c>
      <c r="K64" s="157">
        <f>SUM(Ф.4.2.КФК1!K64)</f>
        <v>0</v>
      </c>
      <c r="L64" s="157">
        <f>SUM(Ф.4.2.КФК1!L64)</f>
        <v>0</v>
      </c>
      <c r="M64" s="334" t="s">
        <v>1255</v>
      </c>
      <c r="N64" s="334" t="s">
        <v>1255</v>
      </c>
    </row>
    <row r="65" spans="1:14" s="2" customFormat="1" ht="12.75" thickTop="1" thickBot="1" x14ac:dyDescent="0.25">
      <c r="A65" s="181" t="s">
        <v>2287</v>
      </c>
      <c r="B65" s="181">
        <v>3000</v>
      </c>
      <c r="C65" s="181">
        <v>430</v>
      </c>
      <c r="D65" s="157">
        <f>SUM(Ф.4.2.КФК1!D65)</f>
        <v>0</v>
      </c>
      <c r="E65" s="334" t="s">
        <v>1255</v>
      </c>
      <c r="F65" s="334" t="s">
        <v>1255</v>
      </c>
      <c r="G65" s="334" t="s">
        <v>1255</v>
      </c>
      <c r="H65" s="334" t="s">
        <v>1255</v>
      </c>
      <c r="I65" s="334" t="s">
        <v>1255</v>
      </c>
      <c r="J65" s="157">
        <f>SUM(Ф.4.2.КФК1!J65)</f>
        <v>0</v>
      </c>
      <c r="K65" s="157">
        <f>SUM(Ф.4.2.КФК1!K65)</f>
        <v>0</v>
      </c>
      <c r="L65" s="157">
        <f>SUM(Ф.4.2.КФК1!L65)</f>
        <v>0</v>
      </c>
      <c r="M65" s="334" t="s">
        <v>1255</v>
      </c>
      <c r="N65" s="334" t="s">
        <v>1255</v>
      </c>
    </row>
    <row r="66" spans="1:14" s="2" customFormat="1" ht="12.75" thickTop="1" thickBot="1" x14ac:dyDescent="0.25">
      <c r="A66" s="178" t="s">
        <v>1241</v>
      </c>
      <c r="B66" s="181">
        <v>3100</v>
      </c>
      <c r="C66" s="181">
        <v>440</v>
      </c>
      <c r="D66" s="157">
        <f>SUM(Ф.4.2.КФК1!D66)</f>
        <v>0</v>
      </c>
      <c r="E66" s="334" t="s">
        <v>1255</v>
      </c>
      <c r="F66" s="334" t="s">
        <v>1255</v>
      </c>
      <c r="G66" s="334" t="s">
        <v>1255</v>
      </c>
      <c r="H66" s="334" t="s">
        <v>1255</v>
      </c>
      <c r="I66" s="334" t="s">
        <v>1255</v>
      </c>
      <c r="J66" s="157">
        <f>SUM(Ф.4.2.КФК1!J66)</f>
        <v>0</v>
      </c>
      <c r="K66" s="157">
        <f>SUM(Ф.4.2.КФК1!K66)</f>
        <v>0</v>
      </c>
      <c r="L66" s="157">
        <f>SUM(Ф.4.2.КФК1!L66)</f>
        <v>0</v>
      </c>
      <c r="M66" s="334" t="s">
        <v>1255</v>
      </c>
      <c r="N66" s="334" t="s">
        <v>1255</v>
      </c>
    </row>
    <row r="67" spans="1:14" s="2" customFormat="1" ht="12.75" thickTop="1" thickBot="1" x14ac:dyDescent="0.25">
      <c r="A67" s="180" t="s">
        <v>1266</v>
      </c>
      <c r="B67" s="182">
        <v>3110</v>
      </c>
      <c r="C67" s="182">
        <v>450</v>
      </c>
      <c r="D67" s="157">
        <f>SUM(Ф.4.2.КФК1!D67)</f>
        <v>0</v>
      </c>
      <c r="E67" s="334" t="s">
        <v>1255</v>
      </c>
      <c r="F67" s="334" t="s">
        <v>1255</v>
      </c>
      <c r="G67" s="334" t="s">
        <v>1255</v>
      </c>
      <c r="H67" s="334" t="s">
        <v>1255</v>
      </c>
      <c r="I67" s="334" t="s">
        <v>1255</v>
      </c>
      <c r="J67" s="157">
        <f>SUM(Ф.4.2.КФК1!J67)</f>
        <v>0</v>
      </c>
      <c r="K67" s="157">
        <f>SUM(Ф.4.2.КФК1!K67)</f>
        <v>0</v>
      </c>
      <c r="L67" s="157">
        <f>SUM(Ф.4.2.КФК1!L67)</f>
        <v>0</v>
      </c>
      <c r="M67" s="334" t="s">
        <v>1255</v>
      </c>
      <c r="N67" s="334" t="s">
        <v>1255</v>
      </c>
    </row>
    <row r="68" spans="1:14" s="2" customFormat="1" ht="12.75" thickTop="1" thickBot="1" x14ac:dyDescent="0.25">
      <c r="A68" s="309" t="s">
        <v>1267</v>
      </c>
      <c r="B68" s="182">
        <v>3120</v>
      </c>
      <c r="C68" s="182">
        <v>460</v>
      </c>
      <c r="D68" s="157">
        <f>SUM(Ф.4.2.КФК1!D68)</f>
        <v>0</v>
      </c>
      <c r="E68" s="334" t="s">
        <v>1255</v>
      </c>
      <c r="F68" s="334" t="s">
        <v>1255</v>
      </c>
      <c r="G68" s="334" t="s">
        <v>1255</v>
      </c>
      <c r="H68" s="334" t="s">
        <v>1255</v>
      </c>
      <c r="I68" s="334" t="s">
        <v>1255</v>
      </c>
      <c r="J68" s="157">
        <f>SUM(Ф.4.2.КФК1!J68)</f>
        <v>0</v>
      </c>
      <c r="K68" s="157">
        <f>SUM(Ф.4.2.КФК1!K68)</f>
        <v>0</v>
      </c>
      <c r="L68" s="157">
        <f>SUM(Ф.4.2.КФК1!L68)</f>
        <v>0</v>
      </c>
      <c r="M68" s="334" t="s">
        <v>1255</v>
      </c>
      <c r="N68" s="334" t="s">
        <v>1255</v>
      </c>
    </row>
    <row r="69" spans="1:14" s="2" customFormat="1" ht="12.75" thickTop="1" thickBot="1" x14ac:dyDescent="0.25">
      <c r="A69" s="312" t="s">
        <v>2288</v>
      </c>
      <c r="B69" s="177">
        <v>3121</v>
      </c>
      <c r="C69" s="177">
        <v>470</v>
      </c>
      <c r="D69" s="157">
        <f>SUM(Ф.4.2.КФК1!D69)</f>
        <v>0</v>
      </c>
      <c r="E69" s="334" t="s">
        <v>1255</v>
      </c>
      <c r="F69" s="334" t="s">
        <v>1255</v>
      </c>
      <c r="G69" s="334" t="s">
        <v>1255</v>
      </c>
      <c r="H69" s="334" t="s">
        <v>1255</v>
      </c>
      <c r="I69" s="334" t="s">
        <v>1255</v>
      </c>
      <c r="J69" s="157">
        <f>SUM(Ф.4.2.КФК1!J69)</f>
        <v>0</v>
      </c>
      <c r="K69" s="157">
        <f>SUM(Ф.4.2.КФК1!K69)</f>
        <v>0</v>
      </c>
      <c r="L69" s="157">
        <f>SUM(Ф.4.2.КФК1!L69)</f>
        <v>0</v>
      </c>
      <c r="M69" s="334" t="s">
        <v>1255</v>
      </c>
      <c r="N69" s="334" t="s">
        <v>1255</v>
      </c>
    </row>
    <row r="70" spans="1:14" s="2" customFormat="1" ht="12.75" thickTop="1" thickBot="1" x14ac:dyDescent="0.25">
      <c r="A70" s="312" t="s">
        <v>2289</v>
      </c>
      <c r="B70" s="177">
        <v>3122</v>
      </c>
      <c r="C70" s="177">
        <v>480</v>
      </c>
      <c r="D70" s="157">
        <f>SUM(Ф.4.2.КФК1!D70)</f>
        <v>0</v>
      </c>
      <c r="E70" s="334" t="s">
        <v>1255</v>
      </c>
      <c r="F70" s="334" t="s">
        <v>1255</v>
      </c>
      <c r="G70" s="334" t="s">
        <v>1255</v>
      </c>
      <c r="H70" s="334" t="s">
        <v>1255</v>
      </c>
      <c r="I70" s="334" t="s">
        <v>1255</v>
      </c>
      <c r="J70" s="157">
        <f>SUM(Ф.4.2.КФК1!J70)</f>
        <v>0</v>
      </c>
      <c r="K70" s="157">
        <f>SUM(Ф.4.2.КФК1!K70)</f>
        <v>0</v>
      </c>
      <c r="L70" s="157">
        <f>SUM(Ф.4.2.КФК1!L70)</f>
        <v>0</v>
      </c>
      <c r="M70" s="334" t="s">
        <v>1255</v>
      </c>
      <c r="N70" s="334" t="s">
        <v>1255</v>
      </c>
    </row>
    <row r="71" spans="1:14" s="2" customFormat="1" ht="12.75" thickTop="1" thickBot="1" x14ac:dyDescent="0.25">
      <c r="A71" s="179" t="s">
        <v>1268</v>
      </c>
      <c r="B71" s="182">
        <v>3130</v>
      </c>
      <c r="C71" s="182">
        <v>490</v>
      </c>
      <c r="D71" s="157">
        <f>SUM(Ф.4.2.КФК1!D71)</f>
        <v>0</v>
      </c>
      <c r="E71" s="334" t="s">
        <v>1255</v>
      </c>
      <c r="F71" s="334" t="s">
        <v>1255</v>
      </c>
      <c r="G71" s="334" t="s">
        <v>1255</v>
      </c>
      <c r="H71" s="334" t="s">
        <v>1255</v>
      </c>
      <c r="I71" s="334" t="s">
        <v>1255</v>
      </c>
      <c r="J71" s="157">
        <f>SUM(Ф.4.2.КФК1!J71)</f>
        <v>0</v>
      </c>
      <c r="K71" s="157">
        <f>SUM(Ф.4.2.КФК1!K71)</f>
        <v>0</v>
      </c>
      <c r="L71" s="157">
        <f>SUM(Ф.4.2.КФК1!L71)</f>
        <v>0</v>
      </c>
      <c r="M71" s="334" t="s">
        <v>1255</v>
      </c>
      <c r="N71" s="334" t="s">
        <v>1255</v>
      </c>
    </row>
    <row r="72" spans="1:14" s="2" customFormat="1" ht="12.75" thickTop="1" thickBot="1" x14ac:dyDescent="0.25">
      <c r="A72" s="312" t="s">
        <v>2290</v>
      </c>
      <c r="B72" s="176">
        <v>3131</v>
      </c>
      <c r="C72" s="182">
        <v>500</v>
      </c>
      <c r="D72" s="157">
        <f>SUM(Ф.4.2.КФК1!D72)</f>
        <v>0</v>
      </c>
      <c r="E72" s="334" t="s">
        <v>1255</v>
      </c>
      <c r="F72" s="334" t="s">
        <v>1255</v>
      </c>
      <c r="G72" s="334" t="s">
        <v>1255</v>
      </c>
      <c r="H72" s="334" t="s">
        <v>1255</v>
      </c>
      <c r="I72" s="334" t="s">
        <v>1255</v>
      </c>
      <c r="J72" s="157">
        <f>SUM(Ф.4.2.КФК1!J72)</f>
        <v>0</v>
      </c>
      <c r="K72" s="157">
        <f>SUM(Ф.4.2.КФК1!K72)</f>
        <v>0</v>
      </c>
      <c r="L72" s="157">
        <f>SUM(Ф.4.2.КФК1!L72)</f>
        <v>0</v>
      </c>
      <c r="M72" s="334" t="s">
        <v>1255</v>
      </c>
      <c r="N72" s="334" t="s">
        <v>1255</v>
      </c>
    </row>
    <row r="73" spans="1:14" s="2" customFormat="1" ht="12.75" thickTop="1" thickBot="1" x14ac:dyDescent="0.25">
      <c r="A73" s="312" t="s">
        <v>1242</v>
      </c>
      <c r="B73" s="177">
        <v>3132</v>
      </c>
      <c r="C73" s="177">
        <v>510</v>
      </c>
      <c r="D73" s="157">
        <f>SUM(Ф.4.2.КФК1!D73)</f>
        <v>0</v>
      </c>
      <c r="E73" s="334" t="s">
        <v>1255</v>
      </c>
      <c r="F73" s="334" t="s">
        <v>1255</v>
      </c>
      <c r="G73" s="334" t="s">
        <v>1255</v>
      </c>
      <c r="H73" s="334" t="s">
        <v>1255</v>
      </c>
      <c r="I73" s="334" t="s">
        <v>1255</v>
      </c>
      <c r="J73" s="157">
        <f>SUM(Ф.4.2.КФК1!J73)</f>
        <v>0</v>
      </c>
      <c r="K73" s="157">
        <f>SUM(Ф.4.2.КФК1!K73)</f>
        <v>0</v>
      </c>
      <c r="L73" s="157">
        <f>SUM(Ф.4.2.КФК1!L73)</f>
        <v>0</v>
      </c>
      <c r="M73" s="334" t="s">
        <v>1255</v>
      </c>
      <c r="N73" s="334" t="s">
        <v>1255</v>
      </c>
    </row>
    <row r="74" spans="1:14" s="2" customFormat="1" ht="12.75" thickTop="1" thickBot="1" x14ac:dyDescent="0.25">
      <c r="A74" s="179" t="s">
        <v>1243</v>
      </c>
      <c r="B74" s="182">
        <v>3140</v>
      </c>
      <c r="C74" s="182">
        <v>520</v>
      </c>
      <c r="D74" s="157">
        <f>SUM(Ф.4.2.КФК1!D74)</f>
        <v>0</v>
      </c>
      <c r="E74" s="334" t="s">
        <v>1255</v>
      </c>
      <c r="F74" s="334" t="s">
        <v>1255</v>
      </c>
      <c r="G74" s="334" t="s">
        <v>1255</v>
      </c>
      <c r="H74" s="334" t="s">
        <v>1255</v>
      </c>
      <c r="I74" s="334" t="s">
        <v>1255</v>
      </c>
      <c r="J74" s="157">
        <f>SUM(Ф.4.2.КФК1!J74)</f>
        <v>0</v>
      </c>
      <c r="K74" s="157">
        <f>SUM(Ф.4.2.КФК1!K74)</f>
        <v>0</v>
      </c>
      <c r="L74" s="157">
        <f>SUM(Ф.4.2.КФК1!L74)</f>
        <v>0</v>
      </c>
      <c r="M74" s="334" t="s">
        <v>1255</v>
      </c>
      <c r="N74" s="334" t="s">
        <v>1255</v>
      </c>
    </row>
    <row r="75" spans="1:14" s="2" customFormat="1" ht="13.5" thickTop="1" thickBot="1" x14ac:dyDescent="0.25">
      <c r="A75" s="187" t="s">
        <v>2291</v>
      </c>
      <c r="B75" s="177">
        <v>3141</v>
      </c>
      <c r="C75" s="177">
        <v>530</v>
      </c>
      <c r="D75" s="157">
        <f>SUM(Ф.4.2.КФК1!D75)</f>
        <v>0</v>
      </c>
      <c r="E75" s="334" t="s">
        <v>1255</v>
      </c>
      <c r="F75" s="334" t="s">
        <v>1255</v>
      </c>
      <c r="G75" s="334" t="s">
        <v>1255</v>
      </c>
      <c r="H75" s="334" t="s">
        <v>1255</v>
      </c>
      <c r="I75" s="334" t="s">
        <v>1255</v>
      </c>
      <c r="J75" s="157">
        <f>SUM(Ф.4.2.КФК1!J75)</f>
        <v>0</v>
      </c>
      <c r="K75" s="157">
        <f>SUM(Ф.4.2.КФК1!K75)</f>
        <v>0</v>
      </c>
      <c r="L75" s="157">
        <f>SUM(Ф.4.2.КФК1!L75)</f>
        <v>0</v>
      </c>
      <c r="M75" s="334" t="s">
        <v>1255</v>
      </c>
      <c r="N75" s="334" t="s">
        <v>1255</v>
      </c>
    </row>
    <row r="76" spans="1:14" s="2" customFormat="1" ht="13.5" thickTop="1" thickBot="1" x14ac:dyDescent="0.25">
      <c r="A76" s="187" t="s">
        <v>2292</v>
      </c>
      <c r="B76" s="177">
        <v>3142</v>
      </c>
      <c r="C76" s="177">
        <v>540</v>
      </c>
      <c r="D76" s="157">
        <f>SUM(Ф.4.2.КФК1!D76)</f>
        <v>0</v>
      </c>
      <c r="E76" s="334" t="s">
        <v>1255</v>
      </c>
      <c r="F76" s="334" t="s">
        <v>1255</v>
      </c>
      <c r="G76" s="334" t="s">
        <v>1255</v>
      </c>
      <c r="H76" s="334" t="s">
        <v>1255</v>
      </c>
      <c r="I76" s="334" t="s">
        <v>1255</v>
      </c>
      <c r="J76" s="157">
        <f>SUM(Ф.4.2.КФК1!J76)</f>
        <v>0</v>
      </c>
      <c r="K76" s="157">
        <f>SUM(Ф.4.2.КФК1!K76)</f>
        <v>0</v>
      </c>
      <c r="L76" s="157">
        <f>SUM(Ф.4.2.КФК1!L76)</f>
        <v>0</v>
      </c>
      <c r="M76" s="334" t="s">
        <v>1255</v>
      </c>
      <c r="N76" s="334" t="s">
        <v>1255</v>
      </c>
    </row>
    <row r="77" spans="1:14" s="2" customFormat="1" ht="13.5" thickTop="1" thickBot="1" x14ac:dyDescent="0.25">
      <c r="A77" s="187" t="s">
        <v>2293</v>
      </c>
      <c r="B77" s="177">
        <v>3143</v>
      </c>
      <c r="C77" s="177">
        <v>550</v>
      </c>
      <c r="D77" s="157">
        <f>SUM(Ф.4.2.КФК1!D77)</f>
        <v>0</v>
      </c>
      <c r="E77" s="334" t="s">
        <v>1255</v>
      </c>
      <c r="F77" s="334" t="s">
        <v>1255</v>
      </c>
      <c r="G77" s="334" t="s">
        <v>1255</v>
      </c>
      <c r="H77" s="334" t="s">
        <v>1255</v>
      </c>
      <c r="I77" s="334" t="s">
        <v>1255</v>
      </c>
      <c r="J77" s="157">
        <f>SUM(Ф.4.2.КФК1!J77)</f>
        <v>0</v>
      </c>
      <c r="K77" s="157">
        <f>SUM(Ф.4.2.КФК1!K77)</f>
        <v>0</v>
      </c>
      <c r="L77" s="157">
        <f>SUM(Ф.4.2.КФК1!L77)</f>
        <v>0</v>
      </c>
      <c r="M77" s="334" t="s">
        <v>1255</v>
      </c>
      <c r="N77" s="334" t="s">
        <v>1255</v>
      </c>
    </row>
    <row r="78" spans="1:14" s="2" customFormat="1" ht="12.75" thickTop="1" thickBot="1" x14ac:dyDescent="0.25">
      <c r="A78" s="179" t="s">
        <v>1269</v>
      </c>
      <c r="B78" s="182">
        <v>3150</v>
      </c>
      <c r="C78" s="182">
        <v>560</v>
      </c>
      <c r="D78" s="157">
        <f>SUM(Ф.4.2.КФК1!D78)</f>
        <v>0</v>
      </c>
      <c r="E78" s="334" t="s">
        <v>1255</v>
      </c>
      <c r="F78" s="334" t="s">
        <v>1255</v>
      </c>
      <c r="G78" s="334" t="s">
        <v>1255</v>
      </c>
      <c r="H78" s="334" t="s">
        <v>1255</v>
      </c>
      <c r="I78" s="334" t="s">
        <v>1255</v>
      </c>
      <c r="J78" s="157">
        <f>SUM(Ф.4.2.КФК1!J78)</f>
        <v>0</v>
      </c>
      <c r="K78" s="157">
        <f>SUM(Ф.4.2.КФК1!K78)</f>
        <v>0</v>
      </c>
      <c r="L78" s="157">
        <f>SUM(Ф.4.2.КФК1!L78)</f>
        <v>0</v>
      </c>
      <c r="M78" s="334" t="s">
        <v>1255</v>
      </c>
      <c r="N78" s="334" t="s">
        <v>1255</v>
      </c>
    </row>
    <row r="79" spans="1:14" s="2" customFormat="1" ht="12.75" thickTop="1" thickBot="1" x14ac:dyDescent="0.25">
      <c r="A79" s="179" t="s">
        <v>2294</v>
      </c>
      <c r="B79" s="182">
        <v>3160</v>
      </c>
      <c r="C79" s="182">
        <v>570</v>
      </c>
      <c r="D79" s="157">
        <f>SUM(Ф.4.2.КФК1!D79)</f>
        <v>0</v>
      </c>
      <c r="E79" s="334" t="s">
        <v>1255</v>
      </c>
      <c r="F79" s="334" t="s">
        <v>1255</v>
      </c>
      <c r="G79" s="334" t="s">
        <v>1255</v>
      </c>
      <c r="H79" s="334" t="s">
        <v>1255</v>
      </c>
      <c r="I79" s="334" t="s">
        <v>1255</v>
      </c>
      <c r="J79" s="157">
        <f>SUM(Ф.4.2.КФК1!J79)</f>
        <v>0</v>
      </c>
      <c r="K79" s="157">
        <f>SUM(Ф.4.2.КФК1!K79)</f>
        <v>0</v>
      </c>
      <c r="L79" s="157">
        <f>SUM(Ф.4.2.КФК1!L79)</f>
        <v>0</v>
      </c>
      <c r="M79" s="334" t="s">
        <v>1255</v>
      </c>
      <c r="N79" s="334" t="s">
        <v>1255</v>
      </c>
    </row>
    <row r="80" spans="1:14" s="2" customFormat="1" ht="12.75" thickTop="1" thickBot="1" x14ac:dyDescent="0.25">
      <c r="A80" s="178" t="s">
        <v>1270</v>
      </c>
      <c r="B80" s="181">
        <v>3200</v>
      </c>
      <c r="C80" s="181">
        <v>580</v>
      </c>
      <c r="D80" s="157">
        <f>SUM(Ф.4.2.КФК1!D80)</f>
        <v>0</v>
      </c>
      <c r="E80" s="334" t="s">
        <v>1255</v>
      </c>
      <c r="F80" s="334" t="s">
        <v>1255</v>
      </c>
      <c r="G80" s="334" t="s">
        <v>1255</v>
      </c>
      <c r="H80" s="334" t="s">
        <v>1255</v>
      </c>
      <c r="I80" s="334" t="s">
        <v>1255</v>
      </c>
      <c r="J80" s="157">
        <f>SUM(Ф.4.2.КФК1!J80)</f>
        <v>0</v>
      </c>
      <c r="K80" s="157">
        <f>SUM(Ф.4.2.КФК1!K80)</f>
        <v>0</v>
      </c>
      <c r="L80" s="157">
        <f>SUM(Ф.4.2.КФК1!L80)</f>
        <v>0</v>
      </c>
      <c r="M80" s="334" t="s">
        <v>1255</v>
      </c>
      <c r="N80" s="334" t="s">
        <v>1255</v>
      </c>
    </row>
    <row r="81" spans="1:14" s="2" customFormat="1" ht="12.75" thickTop="1" thickBot="1" x14ac:dyDescent="0.25">
      <c r="A81" s="180" t="s">
        <v>1165</v>
      </c>
      <c r="B81" s="182">
        <v>3210</v>
      </c>
      <c r="C81" s="182">
        <v>590</v>
      </c>
      <c r="D81" s="157">
        <f>SUM(Ф.4.2.КФК1!D81)</f>
        <v>0</v>
      </c>
      <c r="E81" s="334" t="s">
        <v>1255</v>
      </c>
      <c r="F81" s="334" t="s">
        <v>1255</v>
      </c>
      <c r="G81" s="334" t="s">
        <v>1255</v>
      </c>
      <c r="H81" s="334" t="s">
        <v>1255</v>
      </c>
      <c r="I81" s="334" t="s">
        <v>1255</v>
      </c>
      <c r="J81" s="157">
        <f>SUM(Ф.4.2.КФК1!J81)</f>
        <v>0</v>
      </c>
      <c r="K81" s="157">
        <f>SUM(Ф.4.2.КФК1!K81)</f>
        <v>0</v>
      </c>
      <c r="L81" s="157">
        <f>SUM(Ф.4.2.КФК1!L81)</f>
        <v>0</v>
      </c>
      <c r="M81" s="334" t="s">
        <v>1255</v>
      </c>
      <c r="N81" s="334" t="s">
        <v>1255</v>
      </c>
    </row>
    <row r="82" spans="1:14" s="2" customFormat="1" ht="12.75" thickTop="1" thickBot="1" x14ac:dyDescent="0.25">
      <c r="A82" s="180" t="s">
        <v>1271</v>
      </c>
      <c r="B82" s="182">
        <v>3220</v>
      </c>
      <c r="C82" s="182">
        <v>600</v>
      </c>
      <c r="D82" s="157">
        <f>SUM(Ф.4.2.КФК1!D82)</f>
        <v>0</v>
      </c>
      <c r="E82" s="334" t="s">
        <v>1255</v>
      </c>
      <c r="F82" s="334" t="s">
        <v>1255</v>
      </c>
      <c r="G82" s="334" t="s">
        <v>1255</v>
      </c>
      <c r="H82" s="334" t="s">
        <v>1255</v>
      </c>
      <c r="I82" s="334" t="s">
        <v>1255</v>
      </c>
      <c r="J82" s="157">
        <f>SUM(Ф.4.2.КФК1!J82)</f>
        <v>0</v>
      </c>
      <c r="K82" s="157">
        <f>SUM(Ф.4.2.КФК1!K82)</f>
        <v>0</v>
      </c>
      <c r="L82" s="157">
        <f>SUM(Ф.4.2.КФК1!L82)</f>
        <v>0</v>
      </c>
      <c r="M82" s="334" t="s">
        <v>1255</v>
      </c>
      <c r="N82" s="334" t="s">
        <v>1255</v>
      </c>
    </row>
    <row r="83" spans="1:14" s="2" customFormat="1" ht="24" thickTop="1" thickBot="1" x14ac:dyDescent="0.25">
      <c r="A83" s="179" t="s">
        <v>2295</v>
      </c>
      <c r="B83" s="182">
        <v>3230</v>
      </c>
      <c r="C83" s="182">
        <v>610</v>
      </c>
      <c r="D83" s="157">
        <f>SUM(Ф.4.2.КФК1!D83)</f>
        <v>0</v>
      </c>
      <c r="E83" s="334" t="s">
        <v>1255</v>
      </c>
      <c r="F83" s="334" t="s">
        <v>1255</v>
      </c>
      <c r="G83" s="334" t="s">
        <v>1255</v>
      </c>
      <c r="H83" s="334" t="s">
        <v>1255</v>
      </c>
      <c r="I83" s="334" t="s">
        <v>1255</v>
      </c>
      <c r="J83" s="157">
        <f>SUM(Ф.4.2.КФК1!J83)</f>
        <v>0</v>
      </c>
      <c r="K83" s="157">
        <f>SUM(Ф.4.2.КФК1!K83)</f>
        <v>0</v>
      </c>
      <c r="L83" s="157">
        <f>SUM(Ф.4.2.КФК1!L83)</f>
        <v>0</v>
      </c>
      <c r="M83" s="334" t="s">
        <v>1255</v>
      </c>
      <c r="N83" s="334" t="s">
        <v>1255</v>
      </c>
    </row>
    <row r="84" spans="1:14" s="2" customFormat="1" ht="12.75" thickTop="1" thickBot="1" x14ac:dyDescent="0.25">
      <c r="A84" s="180" t="s">
        <v>1272</v>
      </c>
      <c r="B84" s="182">
        <v>3240</v>
      </c>
      <c r="C84" s="182">
        <v>620</v>
      </c>
      <c r="D84" s="157">
        <f>SUM(Ф.4.2.КФК1!D84)</f>
        <v>0</v>
      </c>
      <c r="E84" s="334" t="s">
        <v>1255</v>
      </c>
      <c r="F84" s="334" t="s">
        <v>1255</v>
      </c>
      <c r="G84" s="334" t="s">
        <v>1255</v>
      </c>
      <c r="H84" s="334" t="s">
        <v>1255</v>
      </c>
      <c r="I84" s="334" t="s">
        <v>1255</v>
      </c>
      <c r="J84" s="157">
        <f>SUM(Ф.4.2.КФК1!J84)</f>
        <v>0</v>
      </c>
      <c r="K84" s="157">
        <f>SUM(Ф.4.2.КФК1!K84)</f>
        <v>0</v>
      </c>
      <c r="L84" s="157">
        <f>SUM(Ф.4.2.КФК1!L84)</f>
        <v>0</v>
      </c>
      <c r="M84" s="334" t="s">
        <v>1255</v>
      </c>
      <c r="N84" s="334" t="s">
        <v>1255</v>
      </c>
    </row>
    <row r="85" spans="1:14" s="2" customFormat="1" ht="12.75" hidden="1" thickTop="1" thickBot="1" x14ac:dyDescent="0.25">
      <c r="A85" s="352"/>
      <c r="B85" s="338"/>
      <c r="C85" s="353">
        <v>630</v>
      </c>
      <c r="D85" s="157">
        <f>SUM(Ф.4.2.КФК1!D85)</f>
        <v>0</v>
      </c>
      <c r="E85" s="354"/>
      <c r="F85" s="354"/>
      <c r="G85" s="354"/>
      <c r="H85" s="354"/>
      <c r="I85" s="354"/>
      <c r="J85" s="157">
        <f>SUM(Ф.4.2.КФК1!J85)</f>
        <v>0</v>
      </c>
      <c r="K85" s="157">
        <f>SUM(Ф.4.2.КФК1!K85)</f>
        <v>0</v>
      </c>
      <c r="L85" s="157">
        <f>SUM(Ф.4.2.КФК1!L85)</f>
        <v>0</v>
      </c>
      <c r="M85" s="354"/>
      <c r="N85" s="354"/>
    </row>
    <row r="86" spans="1:14" s="2" customFormat="1" ht="12.75" hidden="1" thickTop="1" thickBot="1" x14ac:dyDescent="0.25">
      <c r="A86" s="355"/>
      <c r="B86" s="338"/>
      <c r="C86" s="353">
        <v>640</v>
      </c>
      <c r="D86" s="157">
        <f>SUM(Ф.4.2.КФК1!D86)</f>
        <v>0</v>
      </c>
      <c r="E86" s="354"/>
      <c r="F86" s="354"/>
      <c r="G86" s="354"/>
      <c r="H86" s="354"/>
      <c r="I86" s="354"/>
      <c r="J86" s="157">
        <f>SUM(Ф.4.2.КФК1!J86)</f>
        <v>0</v>
      </c>
      <c r="K86" s="157">
        <f>SUM(Ф.4.2.КФК1!K86)</f>
        <v>0</v>
      </c>
      <c r="L86" s="157">
        <f>SUM(Ф.4.2.КФК1!L86)</f>
        <v>0</v>
      </c>
      <c r="M86" s="354"/>
      <c r="N86" s="354"/>
    </row>
    <row r="87" spans="1:14" s="2" customFormat="1" ht="12.75" hidden="1" customHeight="1" x14ac:dyDescent="0.2">
      <c r="A87" s="352"/>
      <c r="B87" s="338"/>
      <c r="C87" s="353">
        <v>650</v>
      </c>
      <c r="D87" s="157">
        <f>SUM(Ф.4.2.КФК1!D87)</f>
        <v>0</v>
      </c>
      <c r="E87" s="356"/>
      <c r="F87" s="356"/>
      <c r="G87" s="356"/>
      <c r="H87" s="356"/>
      <c r="I87" s="356"/>
      <c r="J87" s="157">
        <f>SUM(Ф.4.2.КФК1!J87)</f>
        <v>0</v>
      </c>
      <c r="K87" s="157">
        <f>SUM(Ф.4.2.КФК1!K87)</f>
        <v>0</v>
      </c>
      <c r="L87" s="157">
        <f>SUM(Ф.4.2.КФК1!L87)</f>
        <v>0</v>
      </c>
      <c r="M87" s="356"/>
      <c r="N87" s="356"/>
    </row>
    <row r="88" spans="1:14" s="2" customFormat="1" ht="13.5" thickTop="1" thickBot="1" x14ac:dyDescent="0.25">
      <c r="A88" s="357" t="s">
        <v>1230</v>
      </c>
      <c r="B88" s="358">
        <v>4100</v>
      </c>
      <c r="C88" s="359">
        <v>630</v>
      </c>
      <c r="D88" s="157">
        <f>SUM(Ф.4.2.КФК1!D88)</f>
        <v>0</v>
      </c>
      <c r="E88" s="360" t="s">
        <v>1255</v>
      </c>
      <c r="F88" s="360" t="s">
        <v>1255</v>
      </c>
      <c r="G88" s="360" t="s">
        <v>1255</v>
      </c>
      <c r="H88" s="360" t="s">
        <v>1255</v>
      </c>
      <c r="I88" s="360" t="s">
        <v>1255</v>
      </c>
      <c r="J88" s="157">
        <f>SUM(Ф.4.2.КФК1!J88)</f>
        <v>0</v>
      </c>
      <c r="K88" s="157">
        <f>SUM(Ф.4.2.КФК1!K88)</f>
        <v>0</v>
      </c>
      <c r="L88" s="157">
        <f>SUM(Ф.4.2.КФК1!L88)</f>
        <v>0</v>
      </c>
      <c r="M88" s="360" t="s">
        <v>1255</v>
      </c>
      <c r="N88" s="360" t="s">
        <v>1255</v>
      </c>
    </row>
    <row r="89" spans="1:14" s="2" customFormat="1" ht="12.75" thickTop="1" thickBot="1" x14ac:dyDescent="0.25">
      <c r="A89" s="352" t="s">
        <v>1275</v>
      </c>
      <c r="B89" s="361">
        <v>4110</v>
      </c>
      <c r="C89" s="338">
        <v>640</v>
      </c>
      <c r="D89" s="157">
        <f>SUM(Ф.4.2.КФК1!D89)</f>
        <v>0</v>
      </c>
      <c r="E89" s="360" t="s">
        <v>1255</v>
      </c>
      <c r="F89" s="360" t="s">
        <v>1255</v>
      </c>
      <c r="G89" s="360" t="s">
        <v>1255</v>
      </c>
      <c r="H89" s="360" t="s">
        <v>1255</v>
      </c>
      <c r="I89" s="360" t="s">
        <v>1255</v>
      </c>
      <c r="J89" s="157">
        <f>SUM(Ф.4.2.КФК1!J89)</f>
        <v>0</v>
      </c>
      <c r="K89" s="157">
        <f>SUM(Ф.4.2.КФК1!K89)</f>
        <v>0</v>
      </c>
      <c r="L89" s="157">
        <f>SUM(Ф.4.2.КФК1!L89)</f>
        <v>0</v>
      </c>
      <c r="M89" s="360" t="s">
        <v>1255</v>
      </c>
      <c r="N89" s="360" t="s">
        <v>1255</v>
      </c>
    </row>
    <row r="90" spans="1:14" s="2" customFormat="1" ht="12.75" thickTop="1" thickBot="1" x14ac:dyDescent="0.25">
      <c r="A90" s="362" t="s">
        <v>1047</v>
      </c>
      <c r="B90" s="363">
        <v>4111</v>
      </c>
      <c r="C90" s="176">
        <v>650</v>
      </c>
      <c r="D90" s="157">
        <f>SUM(Ф.4.2.КФК1!D90)</f>
        <v>0</v>
      </c>
      <c r="E90" s="360" t="s">
        <v>1255</v>
      </c>
      <c r="F90" s="360" t="s">
        <v>1255</v>
      </c>
      <c r="G90" s="360" t="s">
        <v>1255</v>
      </c>
      <c r="H90" s="360" t="s">
        <v>1255</v>
      </c>
      <c r="I90" s="360" t="s">
        <v>1255</v>
      </c>
      <c r="J90" s="157">
        <f>SUM(Ф.4.2.КФК1!J90)</f>
        <v>0</v>
      </c>
      <c r="K90" s="157">
        <f>SUM(Ф.4.2.КФК1!K90)</f>
        <v>0</v>
      </c>
      <c r="L90" s="157">
        <f>SUM(Ф.4.2.КФК1!L90)</f>
        <v>0</v>
      </c>
      <c r="M90" s="360" t="s">
        <v>1255</v>
      </c>
      <c r="N90" s="360" t="s">
        <v>1255</v>
      </c>
    </row>
    <row r="91" spans="1:14" s="2" customFormat="1" ht="12.75" thickTop="1" thickBot="1" x14ac:dyDescent="0.25">
      <c r="A91" s="362" t="s">
        <v>1048</v>
      </c>
      <c r="B91" s="363">
        <v>4112</v>
      </c>
      <c r="C91" s="176">
        <v>660</v>
      </c>
      <c r="D91" s="157">
        <f>SUM(Ф.4.2.КФК1!D91)</f>
        <v>0</v>
      </c>
      <c r="E91" s="360" t="s">
        <v>1255</v>
      </c>
      <c r="F91" s="360" t="s">
        <v>1255</v>
      </c>
      <c r="G91" s="360" t="s">
        <v>1255</v>
      </c>
      <c r="H91" s="360" t="s">
        <v>1255</v>
      </c>
      <c r="I91" s="360" t="s">
        <v>1255</v>
      </c>
      <c r="J91" s="157">
        <f>SUM(Ф.4.2.КФК1!J91)</f>
        <v>0</v>
      </c>
      <c r="K91" s="157">
        <f>SUM(Ф.4.2.КФК1!K91)</f>
        <v>0</v>
      </c>
      <c r="L91" s="157">
        <f>SUM(Ф.4.2.КФК1!L91)</f>
        <v>0</v>
      </c>
      <c r="M91" s="360" t="s">
        <v>1255</v>
      </c>
      <c r="N91" s="360" t="s">
        <v>1255</v>
      </c>
    </row>
    <row r="92" spans="1:14" s="2" customFormat="1" ht="14.25" thickTop="1" thickBot="1" x14ac:dyDescent="0.25">
      <c r="A92" s="364" t="s">
        <v>1231</v>
      </c>
      <c r="B92" s="363">
        <v>4113</v>
      </c>
      <c r="C92" s="176">
        <v>670</v>
      </c>
      <c r="D92" s="157">
        <f>SUM(Ф.4.2.КФК1!D92)</f>
        <v>0</v>
      </c>
      <c r="E92" s="360" t="s">
        <v>1255</v>
      </c>
      <c r="F92" s="360" t="s">
        <v>1255</v>
      </c>
      <c r="G92" s="360" t="s">
        <v>1255</v>
      </c>
      <c r="H92" s="360" t="s">
        <v>1255</v>
      </c>
      <c r="I92" s="360" t="s">
        <v>1255</v>
      </c>
      <c r="J92" s="157">
        <f>SUM(Ф.4.2.КФК1!J92)</f>
        <v>0</v>
      </c>
      <c r="K92" s="157">
        <f>SUM(Ф.4.2.КФК1!K92)</f>
        <v>0</v>
      </c>
      <c r="L92" s="157">
        <f>SUM(Ф.4.2.КФК1!L92)</f>
        <v>0</v>
      </c>
      <c r="M92" s="360" t="s">
        <v>1255</v>
      </c>
      <c r="N92" s="360" t="s">
        <v>1255</v>
      </c>
    </row>
    <row r="93" spans="1:14" s="2" customFormat="1" ht="12.75" hidden="1" thickTop="1" thickBot="1" x14ac:dyDescent="0.25">
      <c r="A93" s="352"/>
      <c r="B93" s="361"/>
      <c r="C93" s="359"/>
      <c r="D93" s="157">
        <f>SUM(Ф.4.2.КФК1!D93)</f>
        <v>0</v>
      </c>
      <c r="E93" s="360"/>
      <c r="F93" s="360"/>
      <c r="G93" s="360"/>
      <c r="H93" s="360"/>
      <c r="I93" s="360"/>
      <c r="J93" s="157">
        <f>SUM(Ф.4.2.КФК1!J93)</f>
        <v>0</v>
      </c>
      <c r="K93" s="157">
        <f>SUM(Ф.4.2.КФК1!K93)</f>
        <v>0</v>
      </c>
      <c r="L93" s="157">
        <f>SUM(Ф.4.2.КФК1!L93)</f>
        <v>0</v>
      </c>
      <c r="M93" s="360"/>
      <c r="N93" s="360"/>
    </row>
    <row r="94" spans="1:14" s="2" customFormat="1" ht="12.75" hidden="1" thickTop="1" thickBot="1" x14ac:dyDescent="0.25">
      <c r="A94" s="365"/>
      <c r="B94" s="363"/>
      <c r="C94" s="359"/>
      <c r="D94" s="157">
        <f>SUM(Ф.4.2.КФК1!D94)</f>
        <v>0</v>
      </c>
      <c r="E94" s="360"/>
      <c r="F94" s="360"/>
      <c r="G94" s="360"/>
      <c r="H94" s="360"/>
      <c r="I94" s="360"/>
      <c r="J94" s="157">
        <f>SUM(Ф.4.2.КФК1!J94)</f>
        <v>0</v>
      </c>
      <c r="K94" s="157">
        <f>SUM(Ф.4.2.КФК1!K94)</f>
        <v>0</v>
      </c>
      <c r="L94" s="157">
        <f>SUM(Ф.4.2.КФК1!L94)</f>
        <v>0</v>
      </c>
      <c r="M94" s="360"/>
      <c r="N94" s="360"/>
    </row>
    <row r="95" spans="1:14" s="2" customFormat="1" ht="12.75" hidden="1" thickTop="1" thickBot="1" x14ac:dyDescent="0.25">
      <c r="A95" s="365"/>
      <c r="B95" s="363"/>
      <c r="C95" s="359"/>
      <c r="D95" s="157">
        <f>SUM(Ф.4.2.КФК1!D95)</f>
        <v>0</v>
      </c>
      <c r="E95" s="360"/>
      <c r="F95" s="360"/>
      <c r="G95" s="360"/>
      <c r="H95" s="360"/>
      <c r="I95" s="360"/>
      <c r="J95" s="157">
        <f>SUM(Ф.4.2.КФК1!J95)</f>
        <v>0</v>
      </c>
      <c r="K95" s="157">
        <f>SUM(Ф.4.2.КФК1!K95)</f>
        <v>0</v>
      </c>
      <c r="L95" s="157">
        <f>SUM(Ф.4.2.КФК1!L95)</f>
        <v>0</v>
      </c>
      <c r="M95" s="360"/>
      <c r="N95" s="360"/>
    </row>
    <row r="96" spans="1:14" s="2" customFormat="1" ht="12.75" hidden="1" thickTop="1" thickBot="1" x14ac:dyDescent="0.25">
      <c r="A96" s="362"/>
      <c r="B96" s="363"/>
      <c r="C96" s="359"/>
      <c r="D96" s="157">
        <f>SUM(Ф.4.2.КФК1!D96)</f>
        <v>0</v>
      </c>
      <c r="E96" s="360"/>
      <c r="F96" s="360"/>
      <c r="G96" s="360"/>
      <c r="H96" s="360"/>
      <c r="I96" s="360"/>
      <c r="J96" s="157">
        <f>SUM(Ф.4.2.КФК1!J96)</f>
        <v>0</v>
      </c>
      <c r="K96" s="157">
        <f>SUM(Ф.4.2.КФК1!K96)</f>
        <v>0</v>
      </c>
      <c r="L96" s="157">
        <f>SUM(Ф.4.2.КФК1!L96)</f>
        <v>0</v>
      </c>
      <c r="M96" s="360"/>
      <c r="N96" s="360"/>
    </row>
    <row r="97" spans="1:14" s="2" customFormat="1" ht="13.5" thickTop="1" thickBot="1" x14ac:dyDescent="0.25">
      <c r="A97" s="357" t="s">
        <v>1239</v>
      </c>
      <c r="B97" s="358">
        <v>4200</v>
      </c>
      <c r="C97" s="359">
        <v>680</v>
      </c>
      <c r="D97" s="157">
        <f>SUM(Ф.4.2.КФК1!D97)</f>
        <v>0</v>
      </c>
      <c r="E97" s="360" t="s">
        <v>1255</v>
      </c>
      <c r="F97" s="360" t="s">
        <v>1255</v>
      </c>
      <c r="G97" s="360" t="s">
        <v>1255</v>
      </c>
      <c r="H97" s="360" t="s">
        <v>1255</v>
      </c>
      <c r="I97" s="360" t="s">
        <v>1255</v>
      </c>
      <c r="J97" s="157">
        <f>SUM(Ф.4.2.КФК1!J97)</f>
        <v>0</v>
      </c>
      <c r="K97" s="157">
        <f>SUM(Ф.4.2.КФК1!K97)</f>
        <v>0</v>
      </c>
      <c r="L97" s="157">
        <f>SUM(Ф.4.2.КФК1!L97)</f>
        <v>0</v>
      </c>
      <c r="M97" s="360" t="s">
        <v>1255</v>
      </c>
      <c r="N97" s="360" t="s">
        <v>1255</v>
      </c>
    </row>
    <row r="98" spans="1:14" s="2" customFormat="1" ht="12.75" thickTop="1" thickBot="1" x14ac:dyDescent="0.25">
      <c r="A98" s="352" t="s">
        <v>1049</v>
      </c>
      <c r="B98" s="361">
        <v>4210</v>
      </c>
      <c r="C98" s="338">
        <v>690</v>
      </c>
      <c r="D98" s="157">
        <f>SUM(Ф.4.2.КФК1!D98)</f>
        <v>0</v>
      </c>
      <c r="E98" s="360" t="s">
        <v>1255</v>
      </c>
      <c r="F98" s="360" t="s">
        <v>1255</v>
      </c>
      <c r="G98" s="360" t="s">
        <v>1255</v>
      </c>
      <c r="H98" s="360" t="s">
        <v>1255</v>
      </c>
      <c r="I98" s="360" t="s">
        <v>1255</v>
      </c>
      <c r="J98" s="157">
        <f>SUM(Ф.4.2.КФК1!J98)</f>
        <v>0</v>
      </c>
      <c r="K98" s="157">
        <f>SUM(Ф.4.2.КФК1!K98)</f>
        <v>0</v>
      </c>
      <c r="L98" s="157">
        <f>SUM(Ф.4.2.КФК1!L98)</f>
        <v>0</v>
      </c>
      <c r="M98" s="360" t="s">
        <v>1255</v>
      </c>
      <c r="N98" s="360" t="s">
        <v>1255</v>
      </c>
    </row>
    <row r="99" spans="1:14" s="2" customFormat="1" ht="11.25" hidden="1" x14ac:dyDescent="0.2">
      <c r="A99" s="189" t="s">
        <v>1240</v>
      </c>
      <c r="B99" s="193">
        <v>4220</v>
      </c>
      <c r="C99" s="199">
        <v>710</v>
      </c>
      <c r="D99" s="200" t="s">
        <v>1255</v>
      </c>
      <c r="E99" s="200" t="s">
        <v>1255</v>
      </c>
      <c r="F99" s="200"/>
      <c r="G99" s="200" t="s">
        <v>1255</v>
      </c>
      <c r="H99" s="200"/>
      <c r="I99" s="200" t="s">
        <v>1255</v>
      </c>
      <c r="J99" s="200" t="s">
        <v>1255</v>
      </c>
      <c r="K99" s="200"/>
      <c r="L99" s="200" t="s">
        <v>1255</v>
      </c>
      <c r="M99" s="200" t="s">
        <v>1255</v>
      </c>
    </row>
    <row r="100" spans="1:14" s="2" customFormat="1" ht="3" customHeight="1" thickTop="1" x14ac:dyDescent="0.2">
      <c r="A100" s="70"/>
      <c r="B100" s="71"/>
      <c r="C100" s="72"/>
      <c r="D100" s="73"/>
      <c r="E100" s="73"/>
      <c r="F100" s="73"/>
      <c r="G100" s="73"/>
      <c r="H100" s="73"/>
      <c r="I100" s="73"/>
      <c r="J100" s="73"/>
      <c r="K100" s="73"/>
      <c r="L100" s="73"/>
      <c r="M100" s="73"/>
    </row>
    <row r="101" spans="1:14" x14ac:dyDescent="0.25">
      <c r="A101" s="9" t="str">
        <f>ЗАПОЛНИТЬ!F30</f>
        <v>Начальник</v>
      </c>
      <c r="B101" s="683"/>
      <c r="C101" s="683"/>
      <c r="E101" s="670" t="str">
        <f>ЗАПОЛНИТЬ!F26</f>
        <v>Л.П.КОЛЄСНІК</v>
      </c>
      <c r="F101" s="670"/>
      <c r="G101" s="670"/>
      <c r="H101" s="670"/>
      <c r="I101" s="670"/>
    </row>
    <row r="102" spans="1:14" ht="12.75" customHeight="1" x14ac:dyDescent="0.25">
      <c r="B102" s="671" t="s">
        <v>1273</v>
      </c>
      <c r="C102" s="671"/>
      <c r="E102" s="716" t="s">
        <v>391</v>
      </c>
      <c r="F102" s="716"/>
      <c r="G102" s="669"/>
      <c r="H102" s="135"/>
      <c r="I102" s="1"/>
    </row>
    <row r="103" spans="1:14" x14ac:dyDescent="0.25">
      <c r="A103" s="9" t="str">
        <f>ЗАПОЛНИТЬ!F31</f>
        <v>Головний бухгалтер</v>
      </c>
      <c r="B103" s="683"/>
      <c r="C103" s="683"/>
      <c r="E103" s="670" t="str">
        <f>ЗАПОЛНИТЬ!F28</f>
        <v>Б.І.НОВІК</v>
      </c>
      <c r="F103" s="670"/>
      <c r="G103" s="670"/>
      <c r="H103" s="670"/>
      <c r="I103" s="670"/>
    </row>
    <row r="104" spans="1:14" ht="12" customHeight="1" x14ac:dyDescent="0.25">
      <c r="B104" s="671" t="s">
        <v>1273</v>
      </c>
      <c r="C104" s="671"/>
      <c r="E104" s="669" t="s">
        <v>391</v>
      </c>
      <c r="F104" s="669"/>
      <c r="G104" s="669"/>
      <c r="H104" s="135"/>
      <c r="I104" s="1"/>
    </row>
    <row r="105" spans="1:14" x14ac:dyDescent="0.25">
      <c r="A105" s="1" t="str">
        <f>ЗАПОЛНИТЬ!C19</f>
        <v>"10" січня 2018 року</v>
      </c>
    </row>
    <row r="106" spans="1:14" x14ac:dyDescent="0.25">
      <c r="A106" s="162"/>
    </row>
  </sheetData>
  <sheetProtection formatColumns="0" formatRows="0"/>
  <mergeCells count="39">
    <mergeCell ref="I1:M2"/>
    <mergeCell ref="A3:M3"/>
    <mergeCell ref="B10:J10"/>
    <mergeCell ref="A18:A20"/>
    <mergeCell ref="I18:I20"/>
    <mergeCell ref="H18:H20"/>
    <mergeCell ref="A4:M4"/>
    <mergeCell ref="A6:M6"/>
    <mergeCell ref="B9:J9"/>
    <mergeCell ref="L18:L20"/>
    <mergeCell ref="B18:B20"/>
    <mergeCell ref="G18:G20"/>
    <mergeCell ref="C18:C20"/>
    <mergeCell ref="D18:D20"/>
    <mergeCell ref="E12:J12"/>
    <mergeCell ref="E13:M13"/>
    <mergeCell ref="E18:F19"/>
    <mergeCell ref="J18:K19"/>
    <mergeCell ref="M18:N19"/>
    <mergeCell ref="M8:N8"/>
    <mergeCell ref="M9:N9"/>
    <mergeCell ref="M10:N10"/>
    <mergeCell ref="M11:N11"/>
    <mergeCell ref="B101:C101"/>
    <mergeCell ref="E101:I101"/>
    <mergeCell ref="E104:G104"/>
    <mergeCell ref="B104:C104"/>
    <mergeCell ref="E102:G102"/>
    <mergeCell ref="E103:I103"/>
    <mergeCell ref="B103:C103"/>
    <mergeCell ref="B102:C102"/>
    <mergeCell ref="A5:C5"/>
    <mergeCell ref="E14:M14"/>
    <mergeCell ref="E15:M15"/>
    <mergeCell ref="A12:C12"/>
    <mergeCell ref="A13:C13"/>
    <mergeCell ref="A14:C14"/>
    <mergeCell ref="A15:C15"/>
    <mergeCell ref="B11:J11"/>
  </mergeCells>
  <phoneticPr fontId="0" type="noConversion"/>
  <pageMargins left="0.19685039370078741" right="0.19685039370078741" top="0.59055118110236227" bottom="0.19685039370078741" header="0.39370078740157483" footer="0.19685039370078741"/>
  <pageSetup paperSize="9" scale="79" fitToHeight="2" orientation="landscape" r:id="rId1"/>
  <headerFooter differentOddEven="1">
    <evenHeader>&amp;C2&amp;RПродовження додатка 3</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4">
    <pageSetUpPr fitToPage="1"/>
  </sheetPr>
  <dimension ref="A1:Q106"/>
  <sheetViews>
    <sheetView topLeftCell="A4" zoomScaleNormal="100" workbookViewId="0">
      <selection activeCell="D22" sqref="D22"/>
    </sheetView>
  </sheetViews>
  <sheetFormatPr defaultRowHeight="15" x14ac:dyDescent="0.25"/>
  <cols>
    <col min="1" max="1" width="74.28515625" customWidth="1"/>
    <col min="2" max="2" width="5" customWidth="1"/>
    <col min="3" max="3" width="5.140625" customWidth="1"/>
    <col min="4" max="4" width="10" customWidth="1"/>
    <col min="5" max="5" width="9.7109375" customWidth="1"/>
    <col min="6" max="6" width="7.140625" customWidth="1"/>
    <col min="7" max="7" width="6.85546875" customWidth="1"/>
    <col min="8" max="8" width="9.5703125" hidden="1" customWidth="1"/>
    <col min="9" max="10" width="12.140625" customWidth="1"/>
    <col min="11" max="11" width="11.140625" customWidth="1"/>
    <col min="12" max="12" width="12.140625" hidden="1" customWidth="1"/>
    <col min="13" max="13" width="10" customWidth="1"/>
    <col min="14" max="14" width="8.85546875" customWidth="1"/>
  </cols>
  <sheetData>
    <row r="1" spans="1:17" s="1" customFormat="1" ht="15" customHeight="1" x14ac:dyDescent="0.25">
      <c r="H1" s="124"/>
      <c r="I1" s="682" t="s">
        <v>2757</v>
      </c>
      <c r="J1" s="682"/>
      <c r="K1" s="682"/>
      <c r="L1" s="682"/>
      <c r="M1" s="682"/>
      <c r="N1" s="14"/>
    </row>
    <row r="2" spans="1:17" s="1" customFormat="1" ht="29.25" customHeight="1" x14ac:dyDescent="0.25">
      <c r="G2" s="14"/>
      <c r="H2" s="14"/>
      <c r="I2" s="682"/>
      <c r="J2" s="682"/>
      <c r="K2" s="682"/>
      <c r="L2" s="682"/>
      <c r="M2" s="682"/>
      <c r="N2" s="14"/>
    </row>
    <row r="3" spans="1:17" s="1" customFormat="1" x14ac:dyDescent="0.25">
      <c r="A3" s="687" t="s">
        <v>3</v>
      </c>
      <c r="B3" s="687"/>
      <c r="C3" s="687"/>
      <c r="D3" s="687"/>
      <c r="E3" s="687"/>
      <c r="F3" s="687"/>
      <c r="G3" s="687"/>
      <c r="H3" s="687"/>
      <c r="I3" s="687"/>
      <c r="J3" s="687"/>
      <c r="K3" s="687"/>
      <c r="L3" s="687"/>
      <c r="M3" s="687"/>
      <c r="N3" s="14"/>
    </row>
    <row r="4" spans="1:17" s="1" customFormat="1" x14ac:dyDescent="0.25">
      <c r="A4" s="684" t="s">
        <v>1229</v>
      </c>
      <c r="B4" s="687"/>
      <c r="C4" s="687"/>
      <c r="D4" s="687"/>
      <c r="E4" s="687"/>
      <c r="F4" s="687"/>
      <c r="G4" s="687"/>
      <c r="H4" s="687"/>
      <c r="I4" s="687"/>
      <c r="J4" s="687"/>
      <c r="K4" s="687"/>
      <c r="L4" s="687"/>
      <c r="M4" s="687"/>
      <c r="N4" s="13"/>
      <c r="O4" s="13"/>
      <c r="P4" s="13"/>
      <c r="Q4" s="13"/>
    </row>
    <row r="5" spans="1:17" s="1" customFormat="1" ht="13.5" customHeight="1" x14ac:dyDescent="0.25">
      <c r="A5" s="689" t="str">
        <f>IF(ЗАПОЛНИТЬ!$F$7=1,CONCATENATE(шапки!A4),CONCATENATE(шапки!A4,шапки!C4))</f>
        <v xml:space="preserve">(форма № 4-2д, </v>
      </c>
      <c r="B5" s="689"/>
      <c r="C5" s="689"/>
      <c r="D5" s="42" t="str">
        <f>IF(ЗАПОЛНИТЬ!$F$7=1,шапки!C4,шапки!D4)</f>
        <v>№ 4-2м),</v>
      </c>
      <c r="E5" s="41" t="str">
        <f>IF(ЗАПОЛНИТЬ!$F$7=1,шапки!D4,"")</f>
        <v/>
      </c>
      <c r="F5" s="41"/>
      <c r="G5" s="126"/>
      <c r="H5" s="126"/>
      <c r="I5" s="13"/>
      <c r="J5" s="13"/>
      <c r="K5" s="13"/>
      <c r="L5" s="13"/>
      <c r="M5" s="13"/>
      <c r="N5" s="13"/>
      <c r="O5" s="13"/>
      <c r="P5" s="13"/>
      <c r="Q5" s="13"/>
    </row>
    <row r="6" spans="1:17" s="1" customFormat="1" x14ac:dyDescent="0.25">
      <c r="A6" s="684" t="str">
        <f>CONCATENATE("за ",ЗАПОЛНИТЬ!$B$17," ",ЗАПОЛНИТЬ!$C$17)</f>
        <v>за  2017 р.</v>
      </c>
      <c r="B6" s="684"/>
      <c r="C6" s="684"/>
      <c r="D6" s="684"/>
      <c r="E6" s="684"/>
      <c r="F6" s="684"/>
      <c r="G6" s="684"/>
      <c r="H6" s="684"/>
      <c r="I6" s="684"/>
      <c r="J6" s="684"/>
      <c r="K6" s="684"/>
      <c r="L6" s="684"/>
      <c r="M6" s="684"/>
    </row>
    <row r="7" spans="1:17" s="2" customFormat="1" ht="4.5" hidden="1" customHeight="1" x14ac:dyDescent="0.2"/>
    <row r="8" spans="1:17" s="2" customFormat="1" ht="9" customHeight="1" x14ac:dyDescent="0.2">
      <c r="M8" s="717" t="s">
        <v>4</v>
      </c>
      <c r="N8" s="717"/>
    </row>
    <row r="9" spans="1:17" s="2" customFormat="1" ht="12" x14ac:dyDescent="0.2">
      <c r="A9" s="29" t="s">
        <v>5</v>
      </c>
      <c r="B9" s="685" t="str">
        <f>ЗАПОЛНИТЬ!B3</f>
        <v>Відділ освіти виконавчого комітету Апостолівської міської ради</v>
      </c>
      <c r="C9" s="685"/>
      <c r="D9" s="685"/>
      <c r="E9" s="685"/>
      <c r="F9" s="685"/>
      <c r="G9" s="685"/>
      <c r="H9" s="685"/>
      <c r="I9" s="685"/>
      <c r="J9" s="685"/>
      <c r="K9" s="31" t="str">
        <f>ЗАПОЛНИТЬ!A13</f>
        <v>за ЄДРПОУ</v>
      </c>
      <c r="M9" s="707" t="str">
        <f>ЗАПОЛНИТЬ!B13</f>
        <v>40220031</v>
      </c>
      <c r="N9" s="707"/>
      <c r="O9" s="4"/>
    </row>
    <row r="10" spans="1:17" s="2" customFormat="1" ht="11.25" customHeight="1" x14ac:dyDescent="0.2">
      <c r="A10" s="5" t="s">
        <v>1246</v>
      </c>
      <c r="B10" s="686" t="str">
        <f>ЗАПОЛНИТЬ!B5</f>
        <v>м.Апостолове</v>
      </c>
      <c r="C10" s="686"/>
      <c r="D10" s="686"/>
      <c r="E10" s="686"/>
      <c r="F10" s="686"/>
      <c r="G10" s="686"/>
      <c r="H10" s="686"/>
      <c r="I10" s="686"/>
      <c r="J10" s="686"/>
      <c r="K10" s="31" t="str">
        <f>ЗАПОЛНИТЬ!A14</f>
        <v>за КОАТУУ</v>
      </c>
      <c r="M10" s="708">
        <f>ЗАПОЛНИТЬ!B14</f>
        <v>1220310100</v>
      </c>
      <c r="N10" s="708"/>
      <c r="O10" s="5"/>
    </row>
    <row r="11" spans="1:17" s="2" customFormat="1" ht="11.25" customHeight="1" x14ac:dyDescent="0.2">
      <c r="A11" s="5" t="e">
        <f>#REF!</f>
        <v>#REF!</v>
      </c>
      <c r="B11" s="686" t="str">
        <f>ЗАПОЛНИТЬ!D15</f>
        <v>Орган місцевого самоврядування</v>
      </c>
      <c r="C11" s="686"/>
      <c r="D11" s="686"/>
      <c r="E11" s="686"/>
      <c r="F11" s="686"/>
      <c r="G11" s="686"/>
      <c r="H11" s="686"/>
      <c r="I11" s="686"/>
      <c r="J11" s="686"/>
      <c r="K11" s="31" t="str">
        <f>ЗАПОЛНИТЬ!A15</f>
        <v>за КОПФГ</v>
      </c>
      <c r="M11" s="708">
        <f>ЗАПОЛНИТЬ!B15</f>
        <v>420</v>
      </c>
      <c r="N11" s="708"/>
      <c r="O11" s="5"/>
    </row>
    <row r="12" spans="1:17" s="2" customFormat="1" ht="12" x14ac:dyDescent="0.2">
      <c r="A12" s="679" t="s">
        <v>1248</v>
      </c>
      <c r="B12" s="679"/>
      <c r="C12" s="679"/>
      <c r="D12" s="118" t="str">
        <f>ЗАПОЛНИТЬ!H9</f>
        <v>220</v>
      </c>
      <c r="E12" s="719" t="str">
        <f>IF(D12&gt;0,VLOOKUP(D12,'ДовидникКВК(ГОС)'!A:B,2,FALSE),"")</f>
        <v>Міністерство освіти і науки України</v>
      </c>
      <c r="F12" s="719"/>
      <c r="G12" s="719"/>
      <c r="H12" s="719"/>
      <c r="I12" s="719"/>
      <c r="J12" s="719"/>
      <c r="K12" s="293"/>
      <c r="L12" s="123"/>
      <c r="M12" s="123"/>
      <c r="N12" s="16"/>
      <c r="O12" s="4"/>
    </row>
    <row r="13" spans="1:17" s="2" customFormat="1" ht="11.25" x14ac:dyDescent="0.2">
      <c r="A13" s="679" t="s">
        <v>1250</v>
      </c>
      <c r="B13" s="679"/>
      <c r="C13" s="679"/>
      <c r="D13" s="292" t="s">
        <v>1256</v>
      </c>
      <c r="E13" s="720" t="str">
        <f>IF(D13&gt;0,VLOOKUP(D13,ДовидникКПК!B:C,2,FALSE),"")</f>
        <v>-</v>
      </c>
      <c r="F13" s="720"/>
      <c r="G13" s="720"/>
      <c r="H13" s="720"/>
      <c r="I13" s="720"/>
      <c r="J13" s="720"/>
      <c r="K13" s="720"/>
      <c r="L13" s="720"/>
      <c r="M13" s="720"/>
      <c r="N13" s="15"/>
      <c r="O13" s="4"/>
    </row>
    <row r="14" spans="1:17" s="2" customFormat="1" ht="11.25" x14ac:dyDescent="0.2">
      <c r="A14" s="691" t="s">
        <v>1940</v>
      </c>
      <c r="B14" s="691"/>
      <c r="C14" s="691"/>
      <c r="D14" s="115" t="str">
        <f>ЗАПОЛНИТЬ!H10</f>
        <v>001</v>
      </c>
      <c r="E14" s="719" t="str">
        <f>ЗАПОЛНИТЬ!I10</f>
        <v>-</v>
      </c>
      <c r="F14" s="719"/>
      <c r="G14" s="719"/>
      <c r="H14" s="719"/>
      <c r="I14" s="719"/>
      <c r="J14" s="719"/>
      <c r="K14" s="719"/>
      <c r="L14" s="719"/>
      <c r="M14" s="719"/>
      <c r="N14" s="17"/>
      <c r="O14" s="6"/>
    </row>
    <row r="15" spans="1:17" s="2" customFormat="1" ht="30.75" customHeight="1" x14ac:dyDescent="0.2">
      <c r="A15" s="691" t="s">
        <v>2755</v>
      </c>
      <c r="B15" s="691"/>
      <c r="C15" s="691"/>
      <c r="D15" s="292" t="s">
        <v>1256</v>
      </c>
      <c r="E15" s="719" t="str">
        <f>VLOOKUP(RIGHT(D15,4),КПКВМБ!A:B,2,FALSE)</f>
        <v>-</v>
      </c>
      <c r="F15" s="719"/>
      <c r="G15" s="719"/>
      <c r="H15" s="719"/>
      <c r="I15" s="719"/>
      <c r="J15" s="719"/>
      <c r="K15" s="719"/>
      <c r="L15" s="719"/>
      <c r="M15" s="719"/>
      <c r="N15" s="17"/>
      <c r="O15" s="6"/>
    </row>
    <row r="16" spans="1:17" s="2" customFormat="1" ht="11.25" x14ac:dyDescent="0.2">
      <c r="A16" s="83" t="s">
        <v>5598</v>
      </c>
    </row>
    <row r="17" spans="1:14" s="2" customFormat="1" ht="12" thickBot="1" x14ac:dyDescent="0.25">
      <c r="A17" s="7" t="s">
        <v>2758</v>
      </c>
    </row>
    <row r="18" spans="1:14" s="2" customFormat="1" ht="11.25" customHeight="1" thickTop="1" thickBot="1" x14ac:dyDescent="0.25">
      <c r="A18" s="673" t="s">
        <v>1251</v>
      </c>
      <c r="B18" s="673" t="s">
        <v>13</v>
      </c>
      <c r="C18" s="673" t="s">
        <v>1253</v>
      </c>
      <c r="D18" s="673" t="s">
        <v>20</v>
      </c>
      <c r="E18" s="673" t="s">
        <v>12</v>
      </c>
      <c r="F18" s="673"/>
      <c r="G18" s="673" t="s">
        <v>1054</v>
      </c>
      <c r="H18" s="673" t="s">
        <v>1164</v>
      </c>
      <c r="I18" s="673" t="s">
        <v>10</v>
      </c>
      <c r="J18" s="673" t="s">
        <v>392</v>
      </c>
      <c r="K18" s="673"/>
      <c r="L18" s="673" t="s">
        <v>393</v>
      </c>
      <c r="M18" s="705" t="s">
        <v>9</v>
      </c>
      <c r="N18" s="705"/>
    </row>
    <row r="19" spans="1:14" s="2" customFormat="1" ht="16.5" customHeight="1" thickTop="1" thickBot="1" x14ac:dyDescent="0.25">
      <c r="A19" s="673"/>
      <c r="B19" s="673"/>
      <c r="C19" s="673"/>
      <c r="D19" s="673"/>
      <c r="E19" s="673"/>
      <c r="F19" s="673"/>
      <c r="G19" s="673"/>
      <c r="H19" s="673"/>
      <c r="I19" s="673"/>
      <c r="J19" s="673"/>
      <c r="K19" s="673"/>
      <c r="L19" s="673"/>
      <c r="M19" s="705"/>
      <c r="N19" s="705"/>
    </row>
    <row r="20" spans="1:14" s="2" customFormat="1" ht="36.75" customHeight="1" thickTop="1" thickBot="1" x14ac:dyDescent="0.25">
      <c r="A20" s="673"/>
      <c r="B20" s="673"/>
      <c r="C20" s="673"/>
      <c r="D20" s="673"/>
      <c r="E20" s="176" t="s">
        <v>1254</v>
      </c>
      <c r="F20" s="332" t="s">
        <v>2516</v>
      </c>
      <c r="G20" s="673"/>
      <c r="H20" s="673"/>
      <c r="I20" s="673"/>
      <c r="J20" s="176" t="s">
        <v>1254</v>
      </c>
      <c r="K20" s="332" t="s">
        <v>2521</v>
      </c>
      <c r="L20" s="673"/>
      <c r="M20" s="176" t="s">
        <v>1254</v>
      </c>
      <c r="N20" s="366" t="s">
        <v>2516</v>
      </c>
    </row>
    <row r="21" spans="1:14" s="2" customFormat="1" ht="12.75" thickTop="1" thickBot="1" x14ac:dyDescent="0.25">
      <c r="A21" s="295">
        <v>1</v>
      </c>
      <c r="B21" s="295">
        <v>2</v>
      </c>
      <c r="C21" s="295">
        <v>3</v>
      </c>
      <c r="D21" s="295">
        <v>4</v>
      </c>
      <c r="E21" s="295">
        <v>5</v>
      </c>
      <c r="F21" s="295">
        <v>6</v>
      </c>
      <c r="G21" s="295">
        <v>7</v>
      </c>
      <c r="H21" s="295">
        <v>8</v>
      </c>
      <c r="I21" s="295">
        <v>8</v>
      </c>
      <c r="J21" s="295">
        <v>9</v>
      </c>
      <c r="K21" s="295">
        <v>10</v>
      </c>
      <c r="L21" s="295">
        <v>12</v>
      </c>
      <c r="M21" s="295">
        <v>11</v>
      </c>
      <c r="N21" s="295">
        <v>12</v>
      </c>
    </row>
    <row r="22" spans="1:14" s="2" customFormat="1" ht="12.75" thickTop="1" thickBot="1" x14ac:dyDescent="0.25">
      <c r="A22" s="295" t="s">
        <v>1056</v>
      </c>
      <c r="B22" s="184" t="s">
        <v>1255</v>
      </c>
      <c r="C22" s="333" t="s">
        <v>1057</v>
      </c>
      <c r="D22" s="157">
        <f>SUM(D23:D27)</f>
        <v>525475.64</v>
      </c>
      <c r="E22" s="185">
        <v>28</v>
      </c>
      <c r="F22" s="185">
        <v>0</v>
      </c>
      <c r="G22" s="185">
        <v>-126</v>
      </c>
      <c r="H22" s="157">
        <f>H25</f>
        <v>0</v>
      </c>
      <c r="I22" s="157">
        <f>SUM(I23:I26)</f>
        <v>525321.64</v>
      </c>
      <c r="J22" s="334" t="s">
        <v>1255</v>
      </c>
      <c r="K22" s="334" t="s">
        <v>1255</v>
      </c>
      <c r="L22" s="334" t="s">
        <v>1255</v>
      </c>
      <c r="M22" s="157">
        <f>E22-F22-G22+I22-J28-K28</f>
        <v>4068.6100000000442</v>
      </c>
      <c r="N22" s="157">
        <v>0</v>
      </c>
    </row>
    <row r="23" spans="1:14" s="2" customFormat="1" ht="12.75" thickTop="1" thickBot="1" x14ac:dyDescent="0.25">
      <c r="A23" s="335" t="s">
        <v>1066</v>
      </c>
      <c r="B23" s="184" t="s">
        <v>1255</v>
      </c>
      <c r="C23" s="333" t="s">
        <v>1058</v>
      </c>
      <c r="D23" s="341">
        <v>495216.71</v>
      </c>
      <c r="E23" s="334" t="s">
        <v>1255</v>
      </c>
      <c r="F23" s="334" t="s">
        <v>1255</v>
      </c>
      <c r="G23" s="334" t="s">
        <v>1255</v>
      </c>
      <c r="H23" s="334" t="s">
        <v>1255</v>
      </c>
      <c r="I23" s="341">
        <v>495216.71</v>
      </c>
      <c r="J23" s="334" t="s">
        <v>1255</v>
      </c>
      <c r="K23" s="334" t="s">
        <v>1255</v>
      </c>
      <c r="L23" s="334" t="s">
        <v>1255</v>
      </c>
      <c r="M23" s="334" t="s">
        <v>1255</v>
      </c>
      <c r="N23" s="334" t="s">
        <v>1255</v>
      </c>
    </row>
    <row r="24" spans="1:14" s="2" customFormat="1" ht="27.75" customHeight="1" thickTop="1" thickBot="1" x14ac:dyDescent="0.25">
      <c r="A24" s="347" t="s">
        <v>2296</v>
      </c>
      <c r="B24" s="184" t="s">
        <v>1255</v>
      </c>
      <c r="C24" s="333" t="s">
        <v>1059</v>
      </c>
      <c r="D24" s="341">
        <v>30104.93</v>
      </c>
      <c r="E24" s="334" t="s">
        <v>1255</v>
      </c>
      <c r="F24" s="334" t="s">
        <v>1255</v>
      </c>
      <c r="G24" s="334" t="s">
        <v>1255</v>
      </c>
      <c r="H24" s="334" t="s">
        <v>1255</v>
      </c>
      <c r="I24" s="341">
        <v>30104.93</v>
      </c>
      <c r="J24" s="334" t="s">
        <v>1255</v>
      </c>
      <c r="K24" s="334" t="s">
        <v>1255</v>
      </c>
      <c r="L24" s="334" t="s">
        <v>1255</v>
      </c>
      <c r="M24" s="334" t="s">
        <v>1255</v>
      </c>
      <c r="N24" s="334" t="s">
        <v>1255</v>
      </c>
    </row>
    <row r="25" spans="1:14" s="2" customFormat="1" ht="43.5" customHeight="1" thickTop="1" thickBot="1" x14ac:dyDescent="0.25">
      <c r="A25" s="347" t="s">
        <v>2515</v>
      </c>
      <c r="B25" s="184" t="s">
        <v>1255</v>
      </c>
      <c r="C25" s="333" t="s">
        <v>1060</v>
      </c>
      <c r="D25" s="341">
        <v>0</v>
      </c>
      <c r="E25" s="334" t="s">
        <v>1255</v>
      </c>
      <c r="F25" s="334" t="s">
        <v>1255</v>
      </c>
      <c r="G25" s="334" t="s">
        <v>1255</v>
      </c>
      <c r="H25" s="317">
        <v>0</v>
      </c>
      <c r="I25" s="341">
        <v>0</v>
      </c>
      <c r="J25" s="334" t="s">
        <v>1255</v>
      </c>
      <c r="K25" s="334" t="s">
        <v>1255</v>
      </c>
      <c r="L25" s="334" t="s">
        <v>1255</v>
      </c>
      <c r="M25" s="334" t="s">
        <v>1255</v>
      </c>
      <c r="N25" s="334" t="s">
        <v>1255</v>
      </c>
    </row>
    <row r="26" spans="1:14" s="2" customFormat="1" ht="18" thickTop="1" thickBot="1" x14ac:dyDescent="0.25">
      <c r="A26" s="347" t="s">
        <v>2484</v>
      </c>
      <c r="B26" s="184" t="s">
        <v>1255</v>
      </c>
      <c r="C26" s="333" t="s">
        <v>1061</v>
      </c>
      <c r="D26" s="341">
        <v>0</v>
      </c>
      <c r="E26" s="334" t="s">
        <v>1255</v>
      </c>
      <c r="F26" s="334" t="s">
        <v>1255</v>
      </c>
      <c r="G26" s="334" t="s">
        <v>1255</v>
      </c>
      <c r="H26" s="334" t="s">
        <v>1255</v>
      </c>
      <c r="I26" s="341">
        <v>0</v>
      </c>
      <c r="J26" s="334" t="s">
        <v>1255</v>
      </c>
      <c r="K26" s="334" t="s">
        <v>1255</v>
      </c>
      <c r="L26" s="334" t="s">
        <v>1255</v>
      </c>
      <c r="M26" s="334" t="s">
        <v>1255</v>
      </c>
      <c r="N26" s="334" t="s">
        <v>1255</v>
      </c>
    </row>
    <row r="27" spans="1:14" s="2" customFormat="1" ht="12.75" thickTop="1" thickBot="1" x14ac:dyDescent="0.25">
      <c r="A27" s="335" t="s">
        <v>1055</v>
      </c>
      <c r="B27" s="184" t="s">
        <v>1255</v>
      </c>
      <c r="C27" s="333" t="s">
        <v>1062</v>
      </c>
      <c r="D27" s="341">
        <v>154</v>
      </c>
      <c r="E27" s="334" t="s">
        <v>1255</v>
      </c>
      <c r="F27" s="334" t="s">
        <v>1255</v>
      </c>
      <c r="G27" s="334" t="s">
        <v>1255</v>
      </c>
      <c r="H27" s="334" t="s">
        <v>1255</v>
      </c>
      <c r="I27" s="334" t="s">
        <v>1255</v>
      </c>
      <c r="J27" s="334" t="s">
        <v>1255</v>
      </c>
      <c r="K27" s="334" t="s">
        <v>1255</v>
      </c>
      <c r="L27" s="334" t="s">
        <v>1255</v>
      </c>
      <c r="M27" s="334" t="s">
        <v>1255</v>
      </c>
      <c r="N27" s="334" t="s">
        <v>1255</v>
      </c>
    </row>
    <row r="28" spans="1:14" s="2" customFormat="1" ht="12.75" thickTop="1" thickBot="1" x14ac:dyDescent="0.25">
      <c r="A28" s="348" t="s">
        <v>1949</v>
      </c>
      <c r="B28" s="184" t="s">
        <v>1255</v>
      </c>
      <c r="C28" s="333" t="s">
        <v>1063</v>
      </c>
      <c r="D28" s="157">
        <f>D30+D65+D88+D97</f>
        <v>525475.64</v>
      </c>
      <c r="E28" s="334" t="s">
        <v>1255</v>
      </c>
      <c r="F28" s="334" t="s">
        <v>1255</v>
      </c>
      <c r="G28" s="334" t="s">
        <v>1255</v>
      </c>
      <c r="H28" s="334" t="s">
        <v>1255</v>
      </c>
      <c r="I28" s="334" t="s">
        <v>1255</v>
      </c>
      <c r="J28" s="157">
        <f>J30+J65+J88+J97</f>
        <v>521407.02999999997</v>
      </c>
      <c r="K28" s="157">
        <f>K30+K65+K88+K97</f>
        <v>0</v>
      </c>
      <c r="L28" s="157">
        <f>L30+L65+L88+L97</f>
        <v>0</v>
      </c>
      <c r="M28" s="334" t="s">
        <v>1255</v>
      </c>
      <c r="N28" s="334" t="s">
        <v>1255</v>
      </c>
    </row>
    <row r="29" spans="1:14" s="2" customFormat="1" ht="12.75" thickTop="1" thickBot="1" x14ac:dyDescent="0.25">
      <c r="A29" s="349" t="s">
        <v>1155</v>
      </c>
      <c r="B29" s="350"/>
      <c r="C29" s="351"/>
      <c r="D29" s="317"/>
      <c r="E29" s="334"/>
      <c r="F29" s="334"/>
      <c r="G29" s="334"/>
      <c r="H29" s="334"/>
      <c r="I29" s="334"/>
      <c r="J29" s="317"/>
      <c r="K29" s="317"/>
      <c r="L29" s="317"/>
      <c r="M29" s="334"/>
      <c r="N29" s="334"/>
    </row>
    <row r="30" spans="1:14" s="2" customFormat="1" ht="12.75" thickTop="1" thickBot="1" x14ac:dyDescent="0.25">
      <c r="A30" s="181" t="s">
        <v>2297</v>
      </c>
      <c r="B30" s="296">
        <v>2000</v>
      </c>
      <c r="C30" s="297" t="s">
        <v>1064</v>
      </c>
      <c r="D30" s="157">
        <f>D31+D36+D53+D56+D60+D64</f>
        <v>525475.64</v>
      </c>
      <c r="E30" s="334" t="s">
        <v>1255</v>
      </c>
      <c r="F30" s="334" t="s">
        <v>1255</v>
      </c>
      <c r="G30" s="334" t="s">
        <v>1255</v>
      </c>
      <c r="H30" s="334" t="s">
        <v>1255</v>
      </c>
      <c r="I30" s="334" t="s">
        <v>1255</v>
      </c>
      <c r="J30" s="157">
        <f>J31+J36+J53+J56+J60+J64</f>
        <v>521407.02999999997</v>
      </c>
      <c r="K30" s="157">
        <f>K31+K36+K53+K56+K60+K64</f>
        <v>0</v>
      </c>
      <c r="L30" s="157">
        <f>L31+L36+L53+L56+L60+L64</f>
        <v>0</v>
      </c>
      <c r="M30" s="334" t="s">
        <v>1255</v>
      </c>
      <c r="N30" s="334" t="s">
        <v>1255</v>
      </c>
    </row>
    <row r="31" spans="1:14" s="2" customFormat="1" ht="12.75" thickTop="1" thickBot="1" x14ac:dyDescent="0.25">
      <c r="A31" s="178" t="s">
        <v>2263</v>
      </c>
      <c r="B31" s="296">
        <v>2100</v>
      </c>
      <c r="C31" s="297" t="s">
        <v>1065</v>
      </c>
      <c r="D31" s="157">
        <f>D32+D35</f>
        <v>0</v>
      </c>
      <c r="E31" s="334" t="s">
        <v>1255</v>
      </c>
      <c r="F31" s="334" t="s">
        <v>1255</v>
      </c>
      <c r="G31" s="334" t="s">
        <v>1255</v>
      </c>
      <c r="H31" s="334" t="s">
        <v>1255</v>
      </c>
      <c r="I31" s="334" t="s">
        <v>1255</v>
      </c>
      <c r="J31" s="157">
        <f>J32+J35</f>
        <v>0</v>
      </c>
      <c r="K31" s="157">
        <f>K32+K35</f>
        <v>0</v>
      </c>
      <c r="L31" s="157">
        <f>L32+L35</f>
        <v>0</v>
      </c>
      <c r="M31" s="334" t="s">
        <v>1255</v>
      </c>
      <c r="N31" s="334" t="s">
        <v>1255</v>
      </c>
    </row>
    <row r="32" spans="1:14" s="2" customFormat="1" ht="12.75" thickTop="1" thickBot="1" x14ac:dyDescent="0.25">
      <c r="A32" s="179" t="s">
        <v>2264</v>
      </c>
      <c r="B32" s="298">
        <v>2110</v>
      </c>
      <c r="C32" s="299" t="s">
        <v>1076</v>
      </c>
      <c r="D32" s="183">
        <f>SUM(D33:D34)</f>
        <v>0</v>
      </c>
      <c r="E32" s="334" t="s">
        <v>1255</v>
      </c>
      <c r="F32" s="334" t="s">
        <v>1255</v>
      </c>
      <c r="G32" s="334" t="s">
        <v>1255</v>
      </c>
      <c r="H32" s="334" t="s">
        <v>1255</v>
      </c>
      <c r="I32" s="334" t="s">
        <v>1255</v>
      </c>
      <c r="J32" s="183">
        <f>SUM(J33:J34)</f>
        <v>0</v>
      </c>
      <c r="K32" s="183">
        <f>SUM(K33:K34)</f>
        <v>0</v>
      </c>
      <c r="L32" s="183">
        <f>SUM(L33:L34)</f>
        <v>0</v>
      </c>
      <c r="M32" s="334" t="s">
        <v>1255</v>
      </c>
      <c r="N32" s="334" t="s">
        <v>1255</v>
      </c>
    </row>
    <row r="33" spans="1:14" s="2" customFormat="1" ht="12.75" thickTop="1" thickBot="1" x14ac:dyDescent="0.25">
      <c r="A33" s="300" t="s">
        <v>1257</v>
      </c>
      <c r="B33" s="301">
        <v>2111</v>
      </c>
      <c r="C33" s="301">
        <v>110</v>
      </c>
      <c r="D33" s="341">
        <v>0</v>
      </c>
      <c r="E33" s="334" t="s">
        <v>1255</v>
      </c>
      <c r="F33" s="334" t="s">
        <v>1255</v>
      </c>
      <c r="G33" s="334" t="s">
        <v>1255</v>
      </c>
      <c r="H33" s="334" t="s">
        <v>1255</v>
      </c>
      <c r="I33" s="334" t="s">
        <v>1255</v>
      </c>
      <c r="J33" s="341">
        <v>0</v>
      </c>
      <c r="K33" s="341">
        <v>0</v>
      </c>
      <c r="L33" s="341">
        <v>0</v>
      </c>
      <c r="M33" s="334" t="s">
        <v>1255</v>
      </c>
      <c r="N33" s="334" t="s">
        <v>1255</v>
      </c>
    </row>
    <row r="34" spans="1:14" s="2" customFormat="1" ht="12.75" thickTop="1" thickBot="1" x14ac:dyDescent="0.25">
      <c r="A34" s="300" t="s">
        <v>2265</v>
      </c>
      <c r="B34" s="301">
        <v>2112</v>
      </c>
      <c r="C34" s="301">
        <v>120</v>
      </c>
      <c r="D34" s="341">
        <v>0</v>
      </c>
      <c r="E34" s="334" t="s">
        <v>1255</v>
      </c>
      <c r="F34" s="334" t="s">
        <v>1255</v>
      </c>
      <c r="G34" s="334" t="s">
        <v>1255</v>
      </c>
      <c r="H34" s="334" t="s">
        <v>1255</v>
      </c>
      <c r="I34" s="334" t="s">
        <v>1255</v>
      </c>
      <c r="J34" s="341">
        <v>0</v>
      </c>
      <c r="K34" s="341">
        <v>0</v>
      </c>
      <c r="L34" s="341">
        <v>0</v>
      </c>
      <c r="M34" s="334" t="s">
        <v>1255</v>
      </c>
      <c r="N34" s="334" t="s">
        <v>1255</v>
      </c>
    </row>
    <row r="35" spans="1:14" s="2" customFormat="1" ht="12" customHeight="1" thickTop="1" thickBot="1" x14ac:dyDescent="0.25">
      <c r="A35" s="180" t="s">
        <v>2266</v>
      </c>
      <c r="B35" s="298">
        <v>2120</v>
      </c>
      <c r="C35" s="298">
        <v>130</v>
      </c>
      <c r="D35" s="186">
        <v>0</v>
      </c>
      <c r="E35" s="334" t="s">
        <v>1255</v>
      </c>
      <c r="F35" s="334" t="s">
        <v>1255</v>
      </c>
      <c r="G35" s="334" t="s">
        <v>1255</v>
      </c>
      <c r="H35" s="334" t="s">
        <v>1255</v>
      </c>
      <c r="I35" s="334" t="s">
        <v>1255</v>
      </c>
      <c r="J35" s="186">
        <v>0</v>
      </c>
      <c r="K35" s="186">
        <v>0</v>
      </c>
      <c r="L35" s="186">
        <v>0</v>
      </c>
      <c r="M35" s="334" t="s">
        <v>1255</v>
      </c>
      <c r="N35" s="334" t="s">
        <v>1255</v>
      </c>
    </row>
    <row r="36" spans="1:14" s="2" customFormat="1" ht="12" customHeight="1" thickTop="1" thickBot="1" x14ac:dyDescent="0.25">
      <c r="A36" s="303" t="s">
        <v>2267</v>
      </c>
      <c r="B36" s="296">
        <v>2200</v>
      </c>
      <c r="C36" s="296">
        <v>140</v>
      </c>
      <c r="D36" s="157">
        <f>SUM(D37:D43)+D50</f>
        <v>525475.64</v>
      </c>
      <c r="E36" s="334" t="s">
        <v>1255</v>
      </c>
      <c r="F36" s="334" t="s">
        <v>1255</v>
      </c>
      <c r="G36" s="334" t="s">
        <v>1255</v>
      </c>
      <c r="H36" s="334" t="s">
        <v>1255</v>
      </c>
      <c r="I36" s="334" t="s">
        <v>1255</v>
      </c>
      <c r="J36" s="157">
        <f>SUM(J37:J43)+J50</f>
        <v>521407.02999999997</v>
      </c>
      <c r="K36" s="157">
        <f>SUM(K37:K43)+K50</f>
        <v>0</v>
      </c>
      <c r="L36" s="157">
        <f>SUM(L37:L43)+L50</f>
        <v>0</v>
      </c>
      <c r="M36" s="334" t="s">
        <v>1255</v>
      </c>
      <c r="N36" s="334" t="s">
        <v>1255</v>
      </c>
    </row>
    <row r="37" spans="1:14" s="2" customFormat="1" ht="12.75" thickTop="1" thickBot="1" x14ac:dyDescent="0.25">
      <c r="A37" s="304" t="s">
        <v>2268</v>
      </c>
      <c r="B37" s="298">
        <v>2210</v>
      </c>
      <c r="C37" s="298">
        <v>150</v>
      </c>
      <c r="D37" s="186">
        <v>61207.55</v>
      </c>
      <c r="E37" s="334" t="s">
        <v>1255</v>
      </c>
      <c r="F37" s="334" t="s">
        <v>1255</v>
      </c>
      <c r="G37" s="334" t="s">
        <v>1255</v>
      </c>
      <c r="H37" s="334" t="s">
        <v>1255</v>
      </c>
      <c r="I37" s="334" t="s">
        <v>1255</v>
      </c>
      <c r="J37" s="186">
        <v>61207.55</v>
      </c>
      <c r="K37" s="186">
        <v>0</v>
      </c>
      <c r="L37" s="186">
        <v>0</v>
      </c>
      <c r="M37" s="334" t="s">
        <v>1255</v>
      </c>
      <c r="N37" s="334" t="s">
        <v>1255</v>
      </c>
    </row>
    <row r="38" spans="1:14" s="2" customFormat="1" ht="12.75" thickTop="1" thickBot="1" x14ac:dyDescent="0.25">
      <c r="A38" s="304" t="s">
        <v>2269</v>
      </c>
      <c r="B38" s="298">
        <v>2220</v>
      </c>
      <c r="C38" s="298">
        <v>160</v>
      </c>
      <c r="D38" s="186">
        <v>0</v>
      </c>
      <c r="E38" s="334" t="s">
        <v>1255</v>
      </c>
      <c r="F38" s="334" t="s">
        <v>1255</v>
      </c>
      <c r="G38" s="334" t="s">
        <v>1255</v>
      </c>
      <c r="H38" s="334" t="s">
        <v>1255</v>
      </c>
      <c r="I38" s="334" t="s">
        <v>1255</v>
      </c>
      <c r="J38" s="186">
        <v>0</v>
      </c>
      <c r="K38" s="186">
        <v>0</v>
      </c>
      <c r="L38" s="186">
        <v>0</v>
      </c>
      <c r="M38" s="334" t="s">
        <v>1255</v>
      </c>
      <c r="N38" s="334" t="s">
        <v>1255</v>
      </c>
    </row>
    <row r="39" spans="1:14" s="2" customFormat="1" ht="12.75" thickTop="1" thickBot="1" x14ac:dyDescent="0.25">
      <c r="A39" s="304" t="s">
        <v>2270</v>
      </c>
      <c r="B39" s="298">
        <v>2230</v>
      </c>
      <c r="C39" s="298">
        <v>170</v>
      </c>
      <c r="D39" s="186">
        <v>459034.09</v>
      </c>
      <c r="E39" s="334" t="s">
        <v>1255</v>
      </c>
      <c r="F39" s="334" t="s">
        <v>1255</v>
      </c>
      <c r="G39" s="334" t="s">
        <v>1255</v>
      </c>
      <c r="H39" s="334" t="s">
        <v>1255</v>
      </c>
      <c r="I39" s="334" t="s">
        <v>1255</v>
      </c>
      <c r="J39" s="186">
        <v>455243.48</v>
      </c>
      <c r="K39" s="186">
        <v>0</v>
      </c>
      <c r="L39" s="186">
        <v>0</v>
      </c>
      <c r="M39" s="334" t="s">
        <v>1255</v>
      </c>
      <c r="N39" s="334" t="s">
        <v>1255</v>
      </c>
    </row>
    <row r="40" spans="1:14" s="2" customFormat="1" ht="12.75" thickTop="1" thickBot="1" x14ac:dyDescent="0.25">
      <c r="A40" s="179" t="s">
        <v>2271</v>
      </c>
      <c r="B40" s="298">
        <v>2240</v>
      </c>
      <c r="C40" s="298">
        <v>180</v>
      </c>
      <c r="D40" s="186">
        <v>5234</v>
      </c>
      <c r="E40" s="334" t="s">
        <v>1255</v>
      </c>
      <c r="F40" s="334" t="s">
        <v>1255</v>
      </c>
      <c r="G40" s="334" t="s">
        <v>1255</v>
      </c>
      <c r="H40" s="334" t="s">
        <v>1255</v>
      </c>
      <c r="I40" s="334" t="s">
        <v>1255</v>
      </c>
      <c r="J40" s="186">
        <v>4956</v>
      </c>
      <c r="K40" s="186">
        <v>0</v>
      </c>
      <c r="L40" s="186">
        <v>0</v>
      </c>
      <c r="M40" s="334" t="s">
        <v>1255</v>
      </c>
      <c r="N40" s="334" t="s">
        <v>1255</v>
      </c>
    </row>
    <row r="41" spans="1:14" s="2" customFormat="1" ht="12.75" thickTop="1" thickBot="1" x14ac:dyDescent="0.25">
      <c r="A41" s="179" t="s">
        <v>1258</v>
      </c>
      <c r="B41" s="298">
        <v>2250</v>
      </c>
      <c r="C41" s="298">
        <v>190</v>
      </c>
      <c r="D41" s="186">
        <v>0</v>
      </c>
      <c r="E41" s="334" t="s">
        <v>1255</v>
      </c>
      <c r="F41" s="334" t="s">
        <v>1255</v>
      </c>
      <c r="G41" s="334" t="s">
        <v>1255</v>
      </c>
      <c r="H41" s="334" t="s">
        <v>1255</v>
      </c>
      <c r="I41" s="334" t="s">
        <v>1255</v>
      </c>
      <c r="J41" s="186">
        <v>0</v>
      </c>
      <c r="K41" s="186">
        <v>0</v>
      </c>
      <c r="L41" s="186">
        <v>0</v>
      </c>
      <c r="M41" s="334" t="s">
        <v>1255</v>
      </c>
      <c r="N41" s="334" t="s">
        <v>1255</v>
      </c>
    </row>
    <row r="42" spans="1:14" s="2" customFormat="1" ht="12.75" customHeight="1" thickTop="1" thickBot="1" x14ac:dyDescent="0.25">
      <c r="A42" s="305" t="s">
        <v>2272</v>
      </c>
      <c r="B42" s="298">
        <v>2260</v>
      </c>
      <c r="C42" s="298">
        <v>200</v>
      </c>
      <c r="D42" s="186">
        <v>0</v>
      </c>
      <c r="E42" s="334" t="s">
        <v>1255</v>
      </c>
      <c r="F42" s="334" t="s">
        <v>1255</v>
      </c>
      <c r="G42" s="334" t="s">
        <v>1255</v>
      </c>
      <c r="H42" s="334" t="s">
        <v>1255</v>
      </c>
      <c r="I42" s="334" t="s">
        <v>1255</v>
      </c>
      <c r="J42" s="186">
        <v>0</v>
      </c>
      <c r="K42" s="186">
        <v>0</v>
      </c>
      <c r="L42" s="186">
        <v>0</v>
      </c>
      <c r="M42" s="334" t="s">
        <v>1255</v>
      </c>
      <c r="N42" s="334" t="s">
        <v>1255</v>
      </c>
    </row>
    <row r="43" spans="1:14" s="2" customFormat="1" ht="12.75" thickTop="1" thickBot="1" x14ac:dyDescent="0.25">
      <c r="A43" s="180" t="s">
        <v>1259</v>
      </c>
      <c r="B43" s="298">
        <v>2270</v>
      </c>
      <c r="C43" s="298">
        <v>210</v>
      </c>
      <c r="D43" s="183">
        <f>SUM(D44:D49)</f>
        <v>0</v>
      </c>
      <c r="E43" s="334" t="s">
        <v>1255</v>
      </c>
      <c r="F43" s="334" t="s">
        <v>1255</v>
      </c>
      <c r="G43" s="334" t="s">
        <v>1255</v>
      </c>
      <c r="H43" s="334" t="s">
        <v>1255</v>
      </c>
      <c r="I43" s="334" t="s">
        <v>1255</v>
      </c>
      <c r="J43" s="183">
        <f>SUM(J44:J49)</f>
        <v>0</v>
      </c>
      <c r="K43" s="183">
        <f>SUM(K44:K49)</f>
        <v>0</v>
      </c>
      <c r="L43" s="183">
        <f>SUM(L44:L49)</f>
        <v>0</v>
      </c>
      <c r="M43" s="334" t="s">
        <v>1255</v>
      </c>
      <c r="N43" s="334" t="s">
        <v>1255</v>
      </c>
    </row>
    <row r="44" spans="1:14" s="2" customFormat="1" ht="12.75" thickTop="1" thickBot="1" x14ac:dyDescent="0.25">
      <c r="A44" s="300" t="s">
        <v>1260</v>
      </c>
      <c r="B44" s="301">
        <v>2271</v>
      </c>
      <c r="C44" s="301">
        <v>220</v>
      </c>
      <c r="D44" s="341">
        <v>0</v>
      </c>
      <c r="E44" s="334" t="s">
        <v>1255</v>
      </c>
      <c r="F44" s="334" t="s">
        <v>1255</v>
      </c>
      <c r="G44" s="334" t="s">
        <v>1255</v>
      </c>
      <c r="H44" s="334" t="s">
        <v>1255</v>
      </c>
      <c r="I44" s="334" t="s">
        <v>1255</v>
      </c>
      <c r="J44" s="341">
        <v>0</v>
      </c>
      <c r="K44" s="341">
        <v>0</v>
      </c>
      <c r="L44" s="341">
        <v>0</v>
      </c>
      <c r="M44" s="334" t="s">
        <v>1255</v>
      </c>
      <c r="N44" s="334" t="s">
        <v>1255</v>
      </c>
    </row>
    <row r="45" spans="1:14" s="2" customFormat="1" ht="12.75" thickTop="1" thickBot="1" x14ac:dyDescent="0.25">
      <c r="A45" s="300" t="s">
        <v>2273</v>
      </c>
      <c r="B45" s="301">
        <v>2272</v>
      </c>
      <c r="C45" s="301">
        <v>230</v>
      </c>
      <c r="D45" s="341">
        <v>0</v>
      </c>
      <c r="E45" s="334" t="s">
        <v>1255</v>
      </c>
      <c r="F45" s="334" t="s">
        <v>1255</v>
      </c>
      <c r="G45" s="334" t="s">
        <v>1255</v>
      </c>
      <c r="H45" s="334" t="s">
        <v>1255</v>
      </c>
      <c r="I45" s="334" t="s">
        <v>1255</v>
      </c>
      <c r="J45" s="341">
        <v>0</v>
      </c>
      <c r="K45" s="341">
        <v>0</v>
      </c>
      <c r="L45" s="341">
        <v>0</v>
      </c>
      <c r="M45" s="334" t="s">
        <v>1255</v>
      </c>
      <c r="N45" s="334" t="s">
        <v>1255</v>
      </c>
    </row>
    <row r="46" spans="1:14" s="2" customFormat="1" ht="12.75" thickTop="1" thickBot="1" x14ac:dyDescent="0.25">
      <c r="A46" s="300" t="s">
        <v>1261</v>
      </c>
      <c r="B46" s="301">
        <v>2273</v>
      </c>
      <c r="C46" s="301">
        <v>240</v>
      </c>
      <c r="D46" s="341">
        <v>0</v>
      </c>
      <c r="E46" s="334" t="s">
        <v>1255</v>
      </c>
      <c r="F46" s="334" t="s">
        <v>1255</v>
      </c>
      <c r="G46" s="334" t="s">
        <v>1255</v>
      </c>
      <c r="H46" s="334" t="s">
        <v>1255</v>
      </c>
      <c r="I46" s="334" t="s">
        <v>1255</v>
      </c>
      <c r="J46" s="341">
        <v>0</v>
      </c>
      <c r="K46" s="341">
        <v>0</v>
      </c>
      <c r="L46" s="341">
        <v>0</v>
      </c>
      <c r="M46" s="334" t="s">
        <v>1255</v>
      </c>
      <c r="N46" s="334" t="s">
        <v>1255</v>
      </c>
    </row>
    <row r="47" spans="1:14" s="2" customFormat="1" ht="12.75" thickTop="1" thickBot="1" x14ac:dyDescent="0.25">
      <c r="A47" s="300" t="s">
        <v>1262</v>
      </c>
      <c r="B47" s="301">
        <v>2274</v>
      </c>
      <c r="C47" s="301">
        <v>250</v>
      </c>
      <c r="D47" s="341">
        <v>0</v>
      </c>
      <c r="E47" s="334" t="s">
        <v>1255</v>
      </c>
      <c r="F47" s="334" t="s">
        <v>1255</v>
      </c>
      <c r="G47" s="334" t="s">
        <v>1255</v>
      </c>
      <c r="H47" s="334" t="s">
        <v>1255</v>
      </c>
      <c r="I47" s="334" t="s">
        <v>1255</v>
      </c>
      <c r="J47" s="341">
        <v>0</v>
      </c>
      <c r="K47" s="341">
        <v>0</v>
      </c>
      <c r="L47" s="341">
        <v>0</v>
      </c>
      <c r="M47" s="334" t="s">
        <v>1255</v>
      </c>
      <c r="N47" s="334" t="s">
        <v>1255</v>
      </c>
    </row>
    <row r="48" spans="1:14" s="2" customFormat="1" ht="12.75" thickTop="1" thickBot="1" x14ac:dyDescent="0.25">
      <c r="A48" s="300" t="s">
        <v>1263</v>
      </c>
      <c r="B48" s="301">
        <v>2275</v>
      </c>
      <c r="C48" s="301">
        <v>260</v>
      </c>
      <c r="D48" s="341">
        <v>0</v>
      </c>
      <c r="E48" s="334" t="s">
        <v>1255</v>
      </c>
      <c r="F48" s="334" t="s">
        <v>1255</v>
      </c>
      <c r="G48" s="334" t="s">
        <v>1255</v>
      </c>
      <c r="H48" s="334" t="s">
        <v>1255</v>
      </c>
      <c r="I48" s="334" t="s">
        <v>1255</v>
      </c>
      <c r="J48" s="341">
        <v>0</v>
      </c>
      <c r="K48" s="341">
        <v>0</v>
      </c>
      <c r="L48" s="341">
        <v>0</v>
      </c>
      <c r="M48" s="334" t="s">
        <v>1255</v>
      </c>
      <c r="N48" s="334" t="s">
        <v>1255</v>
      </c>
    </row>
    <row r="49" spans="1:14" s="2" customFormat="1" ht="12.75" thickTop="1" thickBot="1" x14ac:dyDescent="0.25">
      <c r="A49" s="300" t="s">
        <v>2512</v>
      </c>
      <c r="B49" s="301">
        <v>2276</v>
      </c>
      <c r="C49" s="301">
        <v>270</v>
      </c>
      <c r="D49" s="341">
        <v>0</v>
      </c>
      <c r="E49" s="334" t="s">
        <v>1255</v>
      </c>
      <c r="F49" s="334" t="s">
        <v>1255</v>
      </c>
      <c r="G49" s="334" t="s">
        <v>1255</v>
      </c>
      <c r="H49" s="334" t="s">
        <v>1255</v>
      </c>
      <c r="I49" s="334" t="s">
        <v>1255</v>
      </c>
      <c r="J49" s="341">
        <v>0</v>
      </c>
      <c r="K49" s="341">
        <v>0</v>
      </c>
      <c r="L49" s="341">
        <v>0</v>
      </c>
      <c r="M49" s="334" t="s">
        <v>1255</v>
      </c>
      <c r="N49" s="334" t="s">
        <v>1255</v>
      </c>
    </row>
    <row r="50" spans="1:14" s="2" customFormat="1" ht="14.25" customHeight="1" thickTop="1" thickBot="1" x14ac:dyDescent="0.25">
      <c r="A50" s="305" t="s">
        <v>2274</v>
      </c>
      <c r="B50" s="298">
        <v>2280</v>
      </c>
      <c r="C50" s="298">
        <v>280</v>
      </c>
      <c r="D50" s="183">
        <f>SUM(D51:D52)</f>
        <v>0</v>
      </c>
      <c r="E50" s="334" t="s">
        <v>1255</v>
      </c>
      <c r="F50" s="334" t="s">
        <v>1255</v>
      </c>
      <c r="G50" s="334" t="s">
        <v>1255</v>
      </c>
      <c r="H50" s="334" t="s">
        <v>1255</v>
      </c>
      <c r="I50" s="334" t="s">
        <v>1255</v>
      </c>
      <c r="J50" s="183">
        <f>SUM(J51:J52)</f>
        <v>0</v>
      </c>
      <c r="K50" s="183">
        <f>SUM(K51:K52)</f>
        <v>0</v>
      </c>
      <c r="L50" s="183">
        <f>SUM(L51:L52)</f>
        <v>0</v>
      </c>
      <c r="M50" s="334" t="s">
        <v>1255</v>
      </c>
      <c r="N50" s="334" t="s">
        <v>1255</v>
      </c>
    </row>
    <row r="51" spans="1:14" s="2" customFormat="1" ht="12.75" thickTop="1" thickBot="1" x14ac:dyDescent="0.25">
      <c r="A51" s="307" t="s">
        <v>2275</v>
      </c>
      <c r="B51" s="177">
        <v>2281</v>
      </c>
      <c r="C51" s="177">
        <v>290</v>
      </c>
      <c r="D51" s="341">
        <v>0</v>
      </c>
      <c r="E51" s="334" t="s">
        <v>1255</v>
      </c>
      <c r="F51" s="334" t="s">
        <v>1255</v>
      </c>
      <c r="G51" s="334" t="s">
        <v>1255</v>
      </c>
      <c r="H51" s="334" t="s">
        <v>1255</v>
      </c>
      <c r="I51" s="334" t="s">
        <v>1255</v>
      </c>
      <c r="J51" s="341">
        <v>0</v>
      </c>
      <c r="K51" s="341">
        <v>0</v>
      </c>
      <c r="L51" s="341">
        <v>0</v>
      </c>
      <c r="M51" s="334" t="s">
        <v>1255</v>
      </c>
      <c r="N51" s="334" t="s">
        <v>1255</v>
      </c>
    </row>
    <row r="52" spans="1:14" s="2" customFormat="1" ht="12.75" thickTop="1" thickBot="1" x14ac:dyDescent="0.25">
      <c r="A52" s="308" t="s">
        <v>2276</v>
      </c>
      <c r="B52" s="177">
        <v>2282</v>
      </c>
      <c r="C52" s="177">
        <v>300</v>
      </c>
      <c r="D52" s="341">
        <v>0</v>
      </c>
      <c r="E52" s="334" t="s">
        <v>1255</v>
      </c>
      <c r="F52" s="334" t="s">
        <v>1255</v>
      </c>
      <c r="G52" s="334" t="s">
        <v>1255</v>
      </c>
      <c r="H52" s="334" t="s">
        <v>1255</v>
      </c>
      <c r="I52" s="334" t="s">
        <v>1255</v>
      </c>
      <c r="J52" s="341">
        <v>0</v>
      </c>
      <c r="K52" s="341">
        <v>0</v>
      </c>
      <c r="L52" s="341">
        <v>0</v>
      </c>
      <c r="M52" s="334" t="s">
        <v>1255</v>
      </c>
      <c r="N52" s="334" t="s">
        <v>1255</v>
      </c>
    </row>
    <row r="53" spans="1:14" s="2" customFormat="1" ht="12.75" thickTop="1" thickBot="1" x14ac:dyDescent="0.25">
      <c r="A53" s="178" t="s">
        <v>2277</v>
      </c>
      <c r="B53" s="181">
        <v>2400</v>
      </c>
      <c r="C53" s="181">
        <v>310</v>
      </c>
      <c r="D53" s="157">
        <f>SUM(D54:D55)</f>
        <v>0</v>
      </c>
      <c r="E53" s="334" t="s">
        <v>1255</v>
      </c>
      <c r="F53" s="334" t="s">
        <v>1255</v>
      </c>
      <c r="G53" s="334" t="s">
        <v>1255</v>
      </c>
      <c r="H53" s="334" t="s">
        <v>1255</v>
      </c>
      <c r="I53" s="334" t="s">
        <v>1255</v>
      </c>
      <c r="J53" s="157">
        <f>SUM(J54:J55)</f>
        <v>0</v>
      </c>
      <c r="K53" s="157">
        <f>SUM(K54:K55)</f>
        <v>0</v>
      </c>
      <c r="L53" s="157">
        <f>SUM(L54:L55)</f>
        <v>0</v>
      </c>
      <c r="M53" s="334" t="s">
        <v>1255</v>
      </c>
      <c r="N53" s="334" t="s">
        <v>1255</v>
      </c>
    </row>
    <row r="54" spans="1:14" s="2" customFormat="1" ht="12.75" thickTop="1" thickBot="1" x14ac:dyDescent="0.25">
      <c r="A54" s="309" t="s">
        <v>2278</v>
      </c>
      <c r="B54" s="182">
        <v>2410</v>
      </c>
      <c r="C54" s="182">
        <v>320</v>
      </c>
      <c r="D54" s="186">
        <v>0</v>
      </c>
      <c r="E54" s="334" t="s">
        <v>1255</v>
      </c>
      <c r="F54" s="334" t="s">
        <v>1255</v>
      </c>
      <c r="G54" s="334" t="s">
        <v>1255</v>
      </c>
      <c r="H54" s="334" t="s">
        <v>1255</v>
      </c>
      <c r="I54" s="334" t="s">
        <v>1255</v>
      </c>
      <c r="J54" s="186">
        <v>0</v>
      </c>
      <c r="K54" s="186">
        <v>0</v>
      </c>
      <c r="L54" s="186">
        <v>0</v>
      </c>
      <c r="M54" s="334" t="s">
        <v>1255</v>
      </c>
      <c r="N54" s="334" t="s">
        <v>1255</v>
      </c>
    </row>
    <row r="55" spans="1:14" s="2" customFormat="1" ht="12.75" customHeight="1" thickTop="1" thickBot="1" x14ac:dyDescent="0.25">
      <c r="A55" s="309" t="s">
        <v>2279</v>
      </c>
      <c r="B55" s="182">
        <v>2420</v>
      </c>
      <c r="C55" s="182">
        <v>330</v>
      </c>
      <c r="D55" s="186">
        <v>0</v>
      </c>
      <c r="E55" s="334" t="s">
        <v>1255</v>
      </c>
      <c r="F55" s="334" t="s">
        <v>1255</v>
      </c>
      <c r="G55" s="334" t="s">
        <v>1255</v>
      </c>
      <c r="H55" s="334" t="s">
        <v>1255</v>
      </c>
      <c r="I55" s="334" t="s">
        <v>1255</v>
      </c>
      <c r="J55" s="186">
        <v>0</v>
      </c>
      <c r="K55" s="186">
        <v>0</v>
      </c>
      <c r="L55" s="186">
        <v>0</v>
      </c>
      <c r="M55" s="334" t="s">
        <v>1255</v>
      </c>
      <c r="N55" s="334" t="s">
        <v>1255</v>
      </c>
    </row>
    <row r="56" spans="1:14" s="2" customFormat="1" ht="12" customHeight="1" thickTop="1" thickBot="1" x14ac:dyDescent="0.25">
      <c r="A56" s="310" t="s">
        <v>2280</v>
      </c>
      <c r="B56" s="181">
        <v>2600</v>
      </c>
      <c r="C56" s="181">
        <v>340</v>
      </c>
      <c r="D56" s="157">
        <f>SUM(D57:D59)</f>
        <v>0</v>
      </c>
      <c r="E56" s="334" t="s">
        <v>1255</v>
      </c>
      <c r="F56" s="334" t="s">
        <v>1255</v>
      </c>
      <c r="G56" s="334" t="s">
        <v>1255</v>
      </c>
      <c r="H56" s="334" t="s">
        <v>1255</v>
      </c>
      <c r="I56" s="334" t="s">
        <v>1255</v>
      </c>
      <c r="J56" s="157">
        <f>SUM(J57:J59)</f>
        <v>0</v>
      </c>
      <c r="K56" s="157">
        <f>SUM(K57:K59)</f>
        <v>0</v>
      </c>
      <c r="L56" s="157">
        <f>SUM(L57:L59)</f>
        <v>0</v>
      </c>
      <c r="M56" s="334" t="s">
        <v>1255</v>
      </c>
      <c r="N56" s="334" t="s">
        <v>1255</v>
      </c>
    </row>
    <row r="57" spans="1:14" s="2" customFormat="1" ht="11.25" customHeight="1" thickTop="1" thickBot="1" x14ac:dyDescent="0.25">
      <c r="A57" s="180" t="s">
        <v>1264</v>
      </c>
      <c r="B57" s="182">
        <v>2610</v>
      </c>
      <c r="C57" s="182">
        <v>350</v>
      </c>
      <c r="D57" s="186">
        <v>0</v>
      </c>
      <c r="E57" s="334" t="s">
        <v>1255</v>
      </c>
      <c r="F57" s="334" t="s">
        <v>1255</v>
      </c>
      <c r="G57" s="334" t="s">
        <v>1255</v>
      </c>
      <c r="H57" s="334" t="s">
        <v>1255</v>
      </c>
      <c r="I57" s="334" t="s">
        <v>1255</v>
      </c>
      <c r="J57" s="186">
        <v>0</v>
      </c>
      <c r="K57" s="186">
        <v>0</v>
      </c>
      <c r="L57" s="186">
        <v>0</v>
      </c>
      <c r="M57" s="334" t="s">
        <v>1255</v>
      </c>
      <c r="N57" s="334" t="s">
        <v>1255</v>
      </c>
    </row>
    <row r="58" spans="1:14" s="2" customFormat="1" ht="12.75" thickTop="1" thickBot="1" x14ac:dyDescent="0.25">
      <c r="A58" s="180" t="s">
        <v>1265</v>
      </c>
      <c r="B58" s="182">
        <v>2620</v>
      </c>
      <c r="C58" s="182">
        <v>360</v>
      </c>
      <c r="D58" s="186">
        <v>0</v>
      </c>
      <c r="E58" s="334" t="s">
        <v>1255</v>
      </c>
      <c r="F58" s="334" t="s">
        <v>1255</v>
      </c>
      <c r="G58" s="334" t="s">
        <v>1255</v>
      </c>
      <c r="H58" s="334" t="s">
        <v>1255</v>
      </c>
      <c r="I58" s="334" t="s">
        <v>1255</v>
      </c>
      <c r="J58" s="186">
        <v>0</v>
      </c>
      <c r="K58" s="186">
        <v>0</v>
      </c>
      <c r="L58" s="186">
        <v>0</v>
      </c>
      <c r="M58" s="334" t="s">
        <v>1255</v>
      </c>
      <c r="N58" s="334" t="s">
        <v>1255</v>
      </c>
    </row>
    <row r="59" spans="1:14" s="2" customFormat="1" ht="13.5" customHeight="1" thickTop="1" thickBot="1" x14ac:dyDescent="0.25">
      <c r="A59" s="309" t="s">
        <v>2281</v>
      </c>
      <c r="B59" s="182">
        <v>2630</v>
      </c>
      <c r="C59" s="182">
        <v>370</v>
      </c>
      <c r="D59" s="186">
        <v>0</v>
      </c>
      <c r="E59" s="334" t="s">
        <v>1255</v>
      </c>
      <c r="F59" s="334" t="s">
        <v>1255</v>
      </c>
      <c r="G59" s="334" t="s">
        <v>1255</v>
      </c>
      <c r="H59" s="334" t="s">
        <v>1255</v>
      </c>
      <c r="I59" s="334" t="s">
        <v>1255</v>
      </c>
      <c r="J59" s="186">
        <v>0</v>
      </c>
      <c r="K59" s="186">
        <v>0</v>
      </c>
      <c r="L59" s="186">
        <v>0</v>
      </c>
      <c r="M59" s="334" t="s">
        <v>1255</v>
      </c>
      <c r="N59" s="334" t="s">
        <v>1255</v>
      </c>
    </row>
    <row r="60" spans="1:14" s="2" customFormat="1" ht="12.75" thickTop="1" thickBot="1" x14ac:dyDescent="0.25">
      <c r="A60" s="311" t="s">
        <v>2282</v>
      </c>
      <c r="B60" s="181">
        <v>2700</v>
      </c>
      <c r="C60" s="181">
        <v>380</v>
      </c>
      <c r="D60" s="157">
        <f>SUM(D61:D63)</f>
        <v>0</v>
      </c>
      <c r="E60" s="334" t="s">
        <v>1255</v>
      </c>
      <c r="F60" s="334" t="s">
        <v>1255</v>
      </c>
      <c r="G60" s="334" t="s">
        <v>1255</v>
      </c>
      <c r="H60" s="334" t="s">
        <v>1255</v>
      </c>
      <c r="I60" s="334" t="s">
        <v>1255</v>
      </c>
      <c r="J60" s="157">
        <f>SUM(J61:J63)</f>
        <v>0</v>
      </c>
      <c r="K60" s="157">
        <f>SUM(K61:K63)</f>
        <v>0</v>
      </c>
      <c r="L60" s="157">
        <f>SUM(L61:L63)</f>
        <v>0</v>
      </c>
      <c r="M60" s="334" t="s">
        <v>1255</v>
      </c>
      <c r="N60" s="334" t="s">
        <v>1255</v>
      </c>
    </row>
    <row r="61" spans="1:14" s="2" customFormat="1" ht="12.75" thickTop="1" thickBot="1" x14ac:dyDescent="0.25">
      <c r="A61" s="180" t="s">
        <v>2283</v>
      </c>
      <c r="B61" s="182">
        <v>2710</v>
      </c>
      <c r="C61" s="182">
        <v>390</v>
      </c>
      <c r="D61" s="186">
        <v>0</v>
      </c>
      <c r="E61" s="334" t="s">
        <v>1255</v>
      </c>
      <c r="F61" s="334" t="s">
        <v>1255</v>
      </c>
      <c r="G61" s="334" t="s">
        <v>1255</v>
      </c>
      <c r="H61" s="334" t="s">
        <v>1255</v>
      </c>
      <c r="I61" s="334" t="s">
        <v>1255</v>
      </c>
      <c r="J61" s="186">
        <v>0</v>
      </c>
      <c r="K61" s="186">
        <v>0</v>
      </c>
      <c r="L61" s="186">
        <v>0</v>
      </c>
      <c r="M61" s="334" t="s">
        <v>1255</v>
      </c>
      <c r="N61" s="334" t="s">
        <v>1255</v>
      </c>
    </row>
    <row r="62" spans="1:14" s="2" customFormat="1" ht="12.75" thickTop="1" thickBot="1" x14ac:dyDescent="0.25">
      <c r="A62" s="180" t="s">
        <v>2284</v>
      </c>
      <c r="B62" s="182">
        <v>2720</v>
      </c>
      <c r="C62" s="182">
        <v>400</v>
      </c>
      <c r="D62" s="186">
        <v>0</v>
      </c>
      <c r="E62" s="334" t="s">
        <v>1255</v>
      </c>
      <c r="F62" s="334" t="s">
        <v>1255</v>
      </c>
      <c r="G62" s="334" t="s">
        <v>1255</v>
      </c>
      <c r="H62" s="334" t="s">
        <v>1255</v>
      </c>
      <c r="I62" s="334" t="s">
        <v>1255</v>
      </c>
      <c r="J62" s="186">
        <v>0</v>
      </c>
      <c r="K62" s="186">
        <v>0</v>
      </c>
      <c r="L62" s="186">
        <v>0</v>
      </c>
      <c r="M62" s="334" t="s">
        <v>1255</v>
      </c>
      <c r="N62" s="334" t="s">
        <v>1255</v>
      </c>
    </row>
    <row r="63" spans="1:14" s="2" customFormat="1" ht="12.75" thickTop="1" thickBot="1" x14ac:dyDescent="0.25">
      <c r="A63" s="180" t="s">
        <v>2285</v>
      </c>
      <c r="B63" s="182">
        <v>2730</v>
      </c>
      <c r="C63" s="182">
        <v>410</v>
      </c>
      <c r="D63" s="186">
        <v>0</v>
      </c>
      <c r="E63" s="334" t="s">
        <v>1255</v>
      </c>
      <c r="F63" s="334" t="s">
        <v>1255</v>
      </c>
      <c r="G63" s="334" t="s">
        <v>1255</v>
      </c>
      <c r="H63" s="334" t="s">
        <v>1255</v>
      </c>
      <c r="I63" s="334" t="s">
        <v>1255</v>
      </c>
      <c r="J63" s="186">
        <v>0</v>
      </c>
      <c r="K63" s="186">
        <v>0</v>
      </c>
      <c r="L63" s="186">
        <v>0</v>
      </c>
      <c r="M63" s="334" t="s">
        <v>1255</v>
      </c>
      <c r="N63" s="334" t="s">
        <v>1255</v>
      </c>
    </row>
    <row r="64" spans="1:14" s="2" customFormat="1" ht="12.75" thickTop="1" thickBot="1" x14ac:dyDescent="0.25">
      <c r="A64" s="311" t="s">
        <v>2286</v>
      </c>
      <c r="B64" s="181">
        <v>2800</v>
      </c>
      <c r="C64" s="181">
        <v>420</v>
      </c>
      <c r="D64" s="185">
        <v>0</v>
      </c>
      <c r="E64" s="334" t="s">
        <v>1255</v>
      </c>
      <c r="F64" s="334" t="s">
        <v>1255</v>
      </c>
      <c r="G64" s="334" t="s">
        <v>1255</v>
      </c>
      <c r="H64" s="334" t="s">
        <v>1255</v>
      </c>
      <c r="I64" s="334" t="s">
        <v>1255</v>
      </c>
      <c r="J64" s="185">
        <v>0</v>
      </c>
      <c r="K64" s="185">
        <v>0</v>
      </c>
      <c r="L64" s="185">
        <v>0</v>
      </c>
      <c r="M64" s="334" t="s">
        <v>1255</v>
      </c>
      <c r="N64" s="334" t="s">
        <v>1255</v>
      </c>
    </row>
    <row r="65" spans="1:14" s="2" customFormat="1" ht="12.75" thickTop="1" thickBot="1" x14ac:dyDescent="0.25">
      <c r="A65" s="181" t="s">
        <v>2287</v>
      </c>
      <c r="B65" s="181">
        <v>3000</v>
      </c>
      <c r="C65" s="181">
        <v>430</v>
      </c>
      <c r="D65" s="157">
        <f>D66+D80</f>
        <v>0</v>
      </c>
      <c r="E65" s="334" t="s">
        <v>1255</v>
      </c>
      <c r="F65" s="334" t="s">
        <v>1255</v>
      </c>
      <c r="G65" s="334" t="s">
        <v>1255</v>
      </c>
      <c r="H65" s="334" t="s">
        <v>1255</v>
      </c>
      <c r="I65" s="334" t="s">
        <v>1255</v>
      </c>
      <c r="J65" s="157">
        <f>J66+J80</f>
        <v>0</v>
      </c>
      <c r="K65" s="157">
        <f>K66+K80</f>
        <v>0</v>
      </c>
      <c r="L65" s="157">
        <f>L66+L80</f>
        <v>0</v>
      </c>
      <c r="M65" s="334" t="s">
        <v>1255</v>
      </c>
      <c r="N65" s="334" t="s">
        <v>1255</v>
      </c>
    </row>
    <row r="66" spans="1:14" s="2" customFormat="1" ht="12.75" thickTop="1" thickBot="1" x14ac:dyDescent="0.25">
      <c r="A66" s="178" t="s">
        <v>1241</v>
      </c>
      <c r="B66" s="181">
        <v>3100</v>
      </c>
      <c r="C66" s="181">
        <v>440</v>
      </c>
      <c r="D66" s="157">
        <f>D67+D68+D71+D74+D78+D79</f>
        <v>0</v>
      </c>
      <c r="E66" s="334" t="s">
        <v>1255</v>
      </c>
      <c r="F66" s="334" t="s">
        <v>1255</v>
      </c>
      <c r="G66" s="334" t="s">
        <v>1255</v>
      </c>
      <c r="H66" s="334" t="s">
        <v>1255</v>
      </c>
      <c r="I66" s="334" t="s">
        <v>1255</v>
      </c>
      <c r="J66" s="157">
        <f>J67+J68+J71+J74+J78+J79</f>
        <v>0</v>
      </c>
      <c r="K66" s="157">
        <f>K67+K68+K71+K74+K78+K79</f>
        <v>0</v>
      </c>
      <c r="L66" s="157">
        <f>L67+L68+L71+L74+L78+L79</f>
        <v>0</v>
      </c>
      <c r="M66" s="334" t="s">
        <v>1255</v>
      </c>
      <c r="N66" s="334" t="s">
        <v>1255</v>
      </c>
    </row>
    <row r="67" spans="1:14" s="2" customFormat="1" ht="12.75" thickTop="1" thickBot="1" x14ac:dyDescent="0.25">
      <c r="A67" s="180" t="s">
        <v>1266</v>
      </c>
      <c r="B67" s="182">
        <v>3110</v>
      </c>
      <c r="C67" s="182">
        <v>450</v>
      </c>
      <c r="D67" s="186">
        <v>0</v>
      </c>
      <c r="E67" s="334" t="s">
        <v>1255</v>
      </c>
      <c r="F67" s="334" t="s">
        <v>1255</v>
      </c>
      <c r="G67" s="334" t="s">
        <v>1255</v>
      </c>
      <c r="H67" s="334" t="s">
        <v>1255</v>
      </c>
      <c r="I67" s="334" t="s">
        <v>1255</v>
      </c>
      <c r="J67" s="186">
        <v>0</v>
      </c>
      <c r="K67" s="186">
        <v>0</v>
      </c>
      <c r="L67" s="186">
        <v>0</v>
      </c>
      <c r="M67" s="334" t="s">
        <v>1255</v>
      </c>
      <c r="N67" s="334" t="s">
        <v>1255</v>
      </c>
    </row>
    <row r="68" spans="1:14" s="2" customFormat="1" ht="12.75" thickTop="1" thickBot="1" x14ac:dyDescent="0.25">
      <c r="A68" s="309" t="s">
        <v>1267</v>
      </c>
      <c r="B68" s="182">
        <v>3120</v>
      </c>
      <c r="C68" s="182">
        <v>460</v>
      </c>
      <c r="D68" s="183">
        <f>SUM(D69:D70)</f>
        <v>0</v>
      </c>
      <c r="E68" s="334" t="s">
        <v>1255</v>
      </c>
      <c r="F68" s="334" t="s">
        <v>1255</v>
      </c>
      <c r="G68" s="334" t="s">
        <v>1255</v>
      </c>
      <c r="H68" s="334" t="s">
        <v>1255</v>
      </c>
      <c r="I68" s="334" t="s">
        <v>1255</v>
      </c>
      <c r="J68" s="183">
        <f>SUM(J69:J70)</f>
        <v>0</v>
      </c>
      <c r="K68" s="183">
        <f>SUM(K69:K70)</f>
        <v>0</v>
      </c>
      <c r="L68" s="183">
        <f>SUM(L69:L70)</f>
        <v>0</v>
      </c>
      <c r="M68" s="334" t="s">
        <v>1255</v>
      </c>
      <c r="N68" s="334" t="s">
        <v>1255</v>
      </c>
    </row>
    <row r="69" spans="1:14" s="2" customFormat="1" ht="12.75" thickTop="1" thickBot="1" x14ac:dyDescent="0.25">
      <c r="A69" s="312" t="s">
        <v>2288</v>
      </c>
      <c r="B69" s="177">
        <v>3121</v>
      </c>
      <c r="C69" s="177">
        <v>470</v>
      </c>
      <c r="D69" s="341">
        <v>0</v>
      </c>
      <c r="E69" s="334" t="s">
        <v>1255</v>
      </c>
      <c r="F69" s="334" t="s">
        <v>1255</v>
      </c>
      <c r="G69" s="334" t="s">
        <v>1255</v>
      </c>
      <c r="H69" s="334" t="s">
        <v>1255</v>
      </c>
      <c r="I69" s="334" t="s">
        <v>1255</v>
      </c>
      <c r="J69" s="341">
        <v>0</v>
      </c>
      <c r="K69" s="341">
        <v>0</v>
      </c>
      <c r="L69" s="341">
        <v>0</v>
      </c>
      <c r="M69" s="334" t="s">
        <v>1255</v>
      </c>
      <c r="N69" s="334" t="s">
        <v>1255</v>
      </c>
    </row>
    <row r="70" spans="1:14" s="2" customFormat="1" ht="12.75" thickTop="1" thickBot="1" x14ac:dyDescent="0.25">
      <c r="A70" s="312" t="s">
        <v>2289</v>
      </c>
      <c r="B70" s="177">
        <v>3122</v>
      </c>
      <c r="C70" s="177">
        <v>480</v>
      </c>
      <c r="D70" s="341">
        <v>0</v>
      </c>
      <c r="E70" s="334" t="s">
        <v>1255</v>
      </c>
      <c r="F70" s="334" t="s">
        <v>1255</v>
      </c>
      <c r="G70" s="334" t="s">
        <v>1255</v>
      </c>
      <c r="H70" s="334" t="s">
        <v>1255</v>
      </c>
      <c r="I70" s="334" t="s">
        <v>1255</v>
      </c>
      <c r="J70" s="341">
        <v>0</v>
      </c>
      <c r="K70" s="341">
        <v>0</v>
      </c>
      <c r="L70" s="341">
        <v>0</v>
      </c>
      <c r="M70" s="334" t="s">
        <v>1255</v>
      </c>
      <c r="N70" s="334" t="s">
        <v>1255</v>
      </c>
    </row>
    <row r="71" spans="1:14" s="2" customFormat="1" ht="12.75" thickTop="1" thickBot="1" x14ac:dyDescent="0.25">
      <c r="A71" s="179" t="s">
        <v>1268</v>
      </c>
      <c r="B71" s="182">
        <v>3130</v>
      </c>
      <c r="C71" s="182">
        <v>490</v>
      </c>
      <c r="D71" s="183">
        <f>SUM(D72:D73)</f>
        <v>0</v>
      </c>
      <c r="E71" s="334" t="s">
        <v>1255</v>
      </c>
      <c r="F71" s="334" t="s">
        <v>1255</v>
      </c>
      <c r="G71" s="334" t="s">
        <v>1255</v>
      </c>
      <c r="H71" s="334" t="s">
        <v>1255</v>
      </c>
      <c r="I71" s="334" t="s">
        <v>1255</v>
      </c>
      <c r="J71" s="183">
        <f>SUM(J72:J73)</f>
        <v>0</v>
      </c>
      <c r="K71" s="183">
        <f>SUM(K72:K73)</f>
        <v>0</v>
      </c>
      <c r="L71" s="183">
        <f>SUM(L72:L73)</f>
        <v>0</v>
      </c>
      <c r="M71" s="334" t="s">
        <v>1255</v>
      </c>
      <c r="N71" s="334" t="s">
        <v>1255</v>
      </c>
    </row>
    <row r="72" spans="1:14" s="2" customFormat="1" ht="12.75" thickTop="1" thickBot="1" x14ac:dyDescent="0.25">
      <c r="A72" s="312" t="s">
        <v>2290</v>
      </c>
      <c r="B72" s="176">
        <v>3131</v>
      </c>
      <c r="C72" s="182">
        <v>500</v>
      </c>
      <c r="D72" s="341">
        <v>0</v>
      </c>
      <c r="E72" s="334" t="s">
        <v>1255</v>
      </c>
      <c r="F72" s="334" t="s">
        <v>1255</v>
      </c>
      <c r="G72" s="334" t="s">
        <v>1255</v>
      </c>
      <c r="H72" s="334" t="s">
        <v>1255</v>
      </c>
      <c r="I72" s="334" t="s">
        <v>1255</v>
      </c>
      <c r="J72" s="341">
        <v>0</v>
      </c>
      <c r="K72" s="341">
        <v>0</v>
      </c>
      <c r="L72" s="341">
        <v>0</v>
      </c>
      <c r="M72" s="334" t="s">
        <v>1255</v>
      </c>
      <c r="N72" s="334" t="s">
        <v>1255</v>
      </c>
    </row>
    <row r="73" spans="1:14" s="2" customFormat="1" ht="12.75" thickTop="1" thickBot="1" x14ac:dyDescent="0.25">
      <c r="A73" s="312" t="s">
        <v>1242</v>
      </c>
      <c r="B73" s="177">
        <v>3132</v>
      </c>
      <c r="C73" s="177">
        <v>510</v>
      </c>
      <c r="D73" s="341">
        <v>0</v>
      </c>
      <c r="E73" s="334" t="s">
        <v>1255</v>
      </c>
      <c r="F73" s="334" t="s">
        <v>1255</v>
      </c>
      <c r="G73" s="334" t="s">
        <v>1255</v>
      </c>
      <c r="H73" s="334" t="s">
        <v>1255</v>
      </c>
      <c r="I73" s="334" t="s">
        <v>1255</v>
      </c>
      <c r="J73" s="341">
        <v>0</v>
      </c>
      <c r="K73" s="341">
        <v>0</v>
      </c>
      <c r="L73" s="341">
        <v>0</v>
      </c>
      <c r="M73" s="334" t="s">
        <v>1255</v>
      </c>
      <c r="N73" s="334" t="s">
        <v>1255</v>
      </c>
    </row>
    <row r="74" spans="1:14" s="2" customFormat="1" ht="12.75" thickTop="1" thickBot="1" x14ac:dyDescent="0.25">
      <c r="A74" s="179" t="s">
        <v>1243</v>
      </c>
      <c r="B74" s="182">
        <v>3140</v>
      </c>
      <c r="C74" s="182">
        <v>520</v>
      </c>
      <c r="D74" s="183">
        <f>SUM(D75:D77)</f>
        <v>0</v>
      </c>
      <c r="E74" s="334" t="s">
        <v>1255</v>
      </c>
      <c r="F74" s="334" t="s">
        <v>1255</v>
      </c>
      <c r="G74" s="334" t="s">
        <v>1255</v>
      </c>
      <c r="H74" s="334" t="s">
        <v>1255</v>
      </c>
      <c r="I74" s="334" t="s">
        <v>1255</v>
      </c>
      <c r="J74" s="183">
        <f>SUM(J75:J77)</f>
        <v>0</v>
      </c>
      <c r="K74" s="183">
        <f>SUM(K75:K77)</f>
        <v>0</v>
      </c>
      <c r="L74" s="183">
        <f>SUM(L75:L77)</f>
        <v>0</v>
      </c>
      <c r="M74" s="334" t="s">
        <v>1255</v>
      </c>
      <c r="N74" s="334" t="s">
        <v>1255</v>
      </c>
    </row>
    <row r="75" spans="1:14" s="2" customFormat="1" ht="13.5" thickTop="1" thickBot="1" x14ac:dyDescent="0.25">
      <c r="A75" s="187" t="s">
        <v>2291</v>
      </c>
      <c r="B75" s="177">
        <v>3141</v>
      </c>
      <c r="C75" s="177">
        <v>530</v>
      </c>
      <c r="D75" s="341">
        <v>0</v>
      </c>
      <c r="E75" s="334" t="s">
        <v>1255</v>
      </c>
      <c r="F75" s="334" t="s">
        <v>1255</v>
      </c>
      <c r="G75" s="334" t="s">
        <v>1255</v>
      </c>
      <c r="H75" s="334" t="s">
        <v>1255</v>
      </c>
      <c r="I75" s="334" t="s">
        <v>1255</v>
      </c>
      <c r="J75" s="341">
        <v>0</v>
      </c>
      <c r="K75" s="341">
        <v>0</v>
      </c>
      <c r="L75" s="341">
        <v>0</v>
      </c>
      <c r="M75" s="334" t="s">
        <v>1255</v>
      </c>
      <c r="N75" s="334" t="s">
        <v>1255</v>
      </c>
    </row>
    <row r="76" spans="1:14" s="2" customFormat="1" ht="13.5" thickTop="1" thickBot="1" x14ac:dyDescent="0.25">
      <c r="A76" s="187" t="s">
        <v>2292</v>
      </c>
      <c r="B76" s="177">
        <v>3142</v>
      </c>
      <c r="C76" s="177">
        <v>540</v>
      </c>
      <c r="D76" s="341">
        <v>0</v>
      </c>
      <c r="E76" s="334" t="s">
        <v>1255</v>
      </c>
      <c r="F76" s="334" t="s">
        <v>1255</v>
      </c>
      <c r="G76" s="334" t="s">
        <v>1255</v>
      </c>
      <c r="H76" s="334" t="s">
        <v>1255</v>
      </c>
      <c r="I76" s="334" t="s">
        <v>1255</v>
      </c>
      <c r="J76" s="341">
        <v>0</v>
      </c>
      <c r="K76" s="341">
        <v>0</v>
      </c>
      <c r="L76" s="341">
        <v>0</v>
      </c>
      <c r="M76" s="334" t="s">
        <v>1255</v>
      </c>
      <c r="N76" s="334" t="s">
        <v>1255</v>
      </c>
    </row>
    <row r="77" spans="1:14" s="2" customFormat="1" ht="13.5" thickTop="1" thickBot="1" x14ac:dyDescent="0.25">
      <c r="A77" s="187" t="s">
        <v>2293</v>
      </c>
      <c r="B77" s="177">
        <v>3143</v>
      </c>
      <c r="C77" s="177">
        <v>550</v>
      </c>
      <c r="D77" s="341">
        <v>0</v>
      </c>
      <c r="E77" s="334" t="s">
        <v>1255</v>
      </c>
      <c r="F77" s="334" t="s">
        <v>1255</v>
      </c>
      <c r="G77" s="334" t="s">
        <v>1255</v>
      </c>
      <c r="H77" s="334" t="s">
        <v>1255</v>
      </c>
      <c r="I77" s="334" t="s">
        <v>1255</v>
      </c>
      <c r="J77" s="341">
        <v>0</v>
      </c>
      <c r="K77" s="341">
        <v>0</v>
      </c>
      <c r="L77" s="341">
        <v>0</v>
      </c>
      <c r="M77" s="334" t="s">
        <v>1255</v>
      </c>
      <c r="N77" s="334" t="s">
        <v>1255</v>
      </c>
    </row>
    <row r="78" spans="1:14" s="2" customFormat="1" ht="12.75" thickTop="1" thickBot="1" x14ac:dyDescent="0.25">
      <c r="A78" s="179" t="s">
        <v>1269</v>
      </c>
      <c r="B78" s="182">
        <v>3150</v>
      </c>
      <c r="C78" s="182">
        <v>560</v>
      </c>
      <c r="D78" s="186">
        <v>0</v>
      </c>
      <c r="E78" s="334" t="s">
        <v>1255</v>
      </c>
      <c r="F78" s="334" t="s">
        <v>1255</v>
      </c>
      <c r="G78" s="334" t="s">
        <v>1255</v>
      </c>
      <c r="H78" s="334" t="s">
        <v>1255</v>
      </c>
      <c r="I78" s="334" t="s">
        <v>1255</v>
      </c>
      <c r="J78" s="186">
        <v>0</v>
      </c>
      <c r="K78" s="186">
        <v>0</v>
      </c>
      <c r="L78" s="186">
        <v>0</v>
      </c>
      <c r="M78" s="334" t="s">
        <v>1255</v>
      </c>
      <c r="N78" s="334" t="s">
        <v>1255</v>
      </c>
    </row>
    <row r="79" spans="1:14" s="2" customFormat="1" ht="12.75" thickTop="1" thickBot="1" x14ac:dyDescent="0.25">
      <c r="A79" s="179" t="s">
        <v>2294</v>
      </c>
      <c r="B79" s="182">
        <v>3160</v>
      </c>
      <c r="C79" s="182">
        <v>570</v>
      </c>
      <c r="D79" s="186">
        <v>0</v>
      </c>
      <c r="E79" s="334" t="s">
        <v>1255</v>
      </c>
      <c r="F79" s="334" t="s">
        <v>1255</v>
      </c>
      <c r="G79" s="334" t="s">
        <v>1255</v>
      </c>
      <c r="H79" s="334" t="s">
        <v>1255</v>
      </c>
      <c r="I79" s="334" t="s">
        <v>1255</v>
      </c>
      <c r="J79" s="186">
        <v>0</v>
      </c>
      <c r="K79" s="186">
        <v>0</v>
      </c>
      <c r="L79" s="186">
        <v>0</v>
      </c>
      <c r="M79" s="334" t="s">
        <v>1255</v>
      </c>
      <c r="N79" s="334" t="s">
        <v>1255</v>
      </c>
    </row>
    <row r="80" spans="1:14" s="2" customFormat="1" ht="12.75" thickTop="1" thickBot="1" x14ac:dyDescent="0.25">
      <c r="A80" s="178" t="s">
        <v>1270</v>
      </c>
      <c r="B80" s="181">
        <v>3200</v>
      </c>
      <c r="C80" s="181">
        <v>580</v>
      </c>
      <c r="D80" s="157">
        <f>SUM(D81:D83)</f>
        <v>0</v>
      </c>
      <c r="E80" s="334" t="s">
        <v>1255</v>
      </c>
      <c r="F80" s="334" t="s">
        <v>1255</v>
      </c>
      <c r="G80" s="334" t="s">
        <v>1255</v>
      </c>
      <c r="H80" s="334" t="s">
        <v>1255</v>
      </c>
      <c r="I80" s="334" t="s">
        <v>1255</v>
      </c>
      <c r="J80" s="157">
        <f>SUM(J81:J83)</f>
        <v>0</v>
      </c>
      <c r="K80" s="157">
        <f>SUM(K81:K83)</f>
        <v>0</v>
      </c>
      <c r="L80" s="157">
        <f>SUM(L81:L83)</f>
        <v>0</v>
      </c>
      <c r="M80" s="334" t="s">
        <v>1255</v>
      </c>
      <c r="N80" s="334" t="s">
        <v>1255</v>
      </c>
    </row>
    <row r="81" spans="1:14" s="2" customFormat="1" ht="12.75" thickTop="1" thickBot="1" x14ac:dyDescent="0.25">
      <c r="A81" s="180" t="s">
        <v>1165</v>
      </c>
      <c r="B81" s="182">
        <v>3210</v>
      </c>
      <c r="C81" s="182">
        <v>590</v>
      </c>
      <c r="D81" s="186">
        <v>0</v>
      </c>
      <c r="E81" s="334" t="s">
        <v>1255</v>
      </c>
      <c r="F81" s="334" t="s">
        <v>1255</v>
      </c>
      <c r="G81" s="334" t="s">
        <v>1255</v>
      </c>
      <c r="H81" s="334" t="s">
        <v>1255</v>
      </c>
      <c r="I81" s="334" t="s">
        <v>1255</v>
      </c>
      <c r="J81" s="186">
        <v>0</v>
      </c>
      <c r="K81" s="186">
        <v>0</v>
      </c>
      <c r="L81" s="186">
        <v>0</v>
      </c>
      <c r="M81" s="334" t="s">
        <v>1255</v>
      </c>
      <c r="N81" s="334" t="s">
        <v>1255</v>
      </c>
    </row>
    <row r="82" spans="1:14" s="2" customFormat="1" ht="12.75" thickTop="1" thickBot="1" x14ac:dyDescent="0.25">
      <c r="A82" s="180" t="s">
        <v>1271</v>
      </c>
      <c r="B82" s="182">
        <v>3220</v>
      </c>
      <c r="C82" s="182">
        <v>600</v>
      </c>
      <c r="D82" s="186">
        <v>0</v>
      </c>
      <c r="E82" s="334" t="s">
        <v>1255</v>
      </c>
      <c r="F82" s="334" t="s">
        <v>1255</v>
      </c>
      <c r="G82" s="334" t="s">
        <v>1255</v>
      </c>
      <c r="H82" s="334" t="s">
        <v>1255</v>
      </c>
      <c r="I82" s="334" t="s">
        <v>1255</v>
      </c>
      <c r="J82" s="186">
        <v>0</v>
      </c>
      <c r="K82" s="186">
        <v>0</v>
      </c>
      <c r="L82" s="186">
        <v>0</v>
      </c>
      <c r="M82" s="334" t="s">
        <v>1255</v>
      </c>
      <c r="N82" s="334" t="s">
        <v>1255</v>
      </c>
    </row>
    <row r="83" spans="1:14" s="2" customFormat="1" ht="12.75" thickTop="1" thickBot="1" x14ac:dyDescent="0.25">
      <c r="A83" s="179" t="s">
        <v>2295</v>
      </c>
      <c r="B83" s="182">
        <v>3230</v>
      </c>
      <c r="C83" s="182">
        <v>610</v>
      </c>
      <c r="D83" s="186">
        <v>0</v>
      </c>
      <c r="E83" s="334" t="s">
        <v>1255</v>
      </c>
      <c r="F83" s="334" t="s">
        <v>1255</v>
      </c>
      <c r="G83" s="334" t="s">
        <v>1255</v>
      </c>
      <c r="H83" s="334" t="s">
        <v>1255</v>
      </c>
      <c r="I83" s="334" t="s">
        <v>1255</v>
      </c>
      <c r="J83" s="186">
        <v>0</v>
      </c>
      <c r="K83" s="186">
        <v>0</v>
      </c>
      <c r="L83" s="186">
        <v>0</v>
      </c>
      <c r="M83" s="334" t="s">
        <v>1255</v>
      </c>
      <c r="N83" s="334" t="s">
        <v>1255</v>
      </c>
    </row>
    <row r="84" spans="1:14" s="2" customFormat="1" ht="12.75" thickTop="1" thickBot="1" x14ac:dyDescent="0.25">
      <c r="A84" s="180" t="s">
        <v>1272</v>
      </c>
      <c r="B84" s="182">
        <v>3240</v>
      </c>
      <c r="C84" s="182">
        <v>620</v>
      </c>
      <c r="D84" s="186">
        <v>0</v>
      </c>
      <c r="E84" s="334" t="s">
        <v>1255</v>
      </c>
      <c r="F84" s="334" t="s">
        <v>1255</v>
      </c>
      <c r="G84" s="334" t="s">
        <v>1255</v>
      </c>
      <c r="H84" s="334" t="s">
        <v>1255</v>
      </c>
      <c r="I84" s="334" t="s">
        <v>1255</v>
      </c>
      <c r="J84" s="186">
        <v>0</v>
      </c>
      <c r="K84" s="186">
        <v>0</v>
      </c>
      <c r="L84" s="186">
        <v>0</v>
      </c>
      <c r="M84" s="334" t="s">
        <v>1255</v>
      </c>
      <c r="N84" s="334" t="s">
        <v>1255</v>
      </c>
    </row>
    <row r="85" spans="1:14" s="2" customFormat="1" ht="12.75" hidden="1" thickTop="1" thickBot="1" x14ac:dyDescent="0.25">
      <c r="A85" s="352"/>
      <c r="B85" s="338"/>
      <c r="C85" s="353">
        <v>630</v>
      </c>
      <c r="D85" s="367"/>
      <c r="E85" s="368"/>
      <c r="F85" s="368"/>
      <c r="G85" s="368"/>
      <c r="H85" s="368"/>
      <c r="I85" s="368"/>
      <c r="J85" s="367"/>
      <c r="K85" s="367"/>
      <c r="L85" s="367"/>
      <c r="M85" s="368"/>
      <c r="N85" s="368"/>
    </row>
    <row r="86" spans="1:14" s="2" customFormat="1" ht="12.75" hidden="1" thickTop="1" thickBot="1" x14ac:dyDescent="0.25">
      <c r="A86" s="355"/>
      <c r="B86" s="338"/>
      <c r="C86" s="353">
        <v>640</v>
      </c>
      <c r="D86" s="367"/>
      <c r="E86" s="368"/>
      <c r="F86" s="368"/>
      <c r="G86" s="368"/>
      <c r="H86" s="368"/>
      <c r="I86" s="368"/>
      <c r="J86" s="367"/>
      <c r="K86" s="367"/>
      <c r="L86" s="367"/>
      <c r="M86" s="368"/>
      <c r="N86" s="368"/>
    </row>
    <row r="87" spans="1:14" s="2" customFormat="1" ht="12.75" hidden="1" customHeight="1" x14ac:dyDescent="0.2">
      <c r="A87" s="352"/>
      <c r="B87" s="338"/>
      <c r="C87" s="353">
        <v>650</v>
      </c>
      <c r="D87" s="367"/>
      <c r="E87" s="368"/>
      <c r="F87" s="368"/>
      <c r="G87" s="368"/>
      <c r="H87" s="368"/>
      <c r="I87" s="368"/>
      <c r="J87" s="367"/>
      <c r="K87" s="367"/>
      <c r="L87" s="367"/>
      <c r="M87" s="368"/>
      <c r="N87" s="368"/>
    </row>
    <row r="88" spans="1:14" s="2" customFormat="1" ht="13.5" thickTop="1" thickBot="1" x14ac:dyDescent="0.25">
      <c r="A88" s="357" t="s">
        <v>1230</v>
      </c>
      <c r="B88" s="358">
        <v>4100</v>
      </c>
      <c r="C88" s="359">
        <v>630</v>
      </c>
      <c r="D88" s="369">
        <f>D89</f>
        <v>0</v>
      </c>
      <c r="E88" s="360" t="s">
        <v>1255</v>
      </c>
      <c r="F88" s="360" t="s">
        <v>1255</v>
      </c>
      <c r="G88" s="360" t="s">
        <v>1255</v>
      </c>
      <c r="H88" s="360" t="s">
        <v>1255</v>
      </c>
      <c r="I88" s="360" t="s">
        <v>1255</v>
      </c>
      <c r="J88" s="369">
        <f>J89</f>
        <v>0</v>
      </c>
      <c r="K88" s="369">
        <f>K89</f>
        <v>0</v>
      </c>
      <c r="L88" s="369">
        <f>L89</f>
        <v>0</v>
      </c>
      <c r="M88" s="360" t="s">
        <v>1255</v>
      </c>
      <c r="N88" s="360" t="s">
        <v>1255</v>
      </c>
    </row>
    <row r="89" spans="1:14" s="2" customFormat="1" ht="12.75" thickTop="1" thickBot="1" x14ac:dyDescent="0.25">
      <c r="A89" s="352" t="s">
        <v>1275</v>
      </c>
      <c r="B89" s="361">
        <v>4110</v>
      </c>
      <c r="C89" s="338">
        <v>640</v>
      </c>
      <c r="D89" s="370">
        <f>SUM(D90:D92)</f>
        <v>0</v>
      </c>
      <c r="E89" s="360" t="s">
        <v>1255</v>
      </c>
      <c r="F89" s="360" t="s">
        <v>1255</v>
      </c>
      <c r="G89" s="360" t="s">
        <v>1255</v>
      </c>
      <c r="H89" s="360" t="s">
        <v>1255</v>
      </c>
      <c r="I89" s="360" t="s">
        <v>1255</v>
      </c>
      <c r="J89" s="370">
        <f>SUM(J90:J92)</f>
        <v>0</v>
      </c>
      <c r="K89" s="370">
        <f>SUM(K90:K92)</f>
        <v>0</v>
      </c>
      <c r="L89" s="370">
        <f>SUM(L90:L92)</f>
        <v>0</v>
      </c>
      <c r="M89" s="360" t="s">
        <v>1255</v>
      </c>
      <c r="N89" s="360" t="s">
        <v>1255</v>
      </c>
    </row>
    <row r="90" spans="1:14" s="2" customFormat="1" ht="12.75" thickTop="1" thickBot="1" x14ac:dyDescent="0.25">
      <c r="A90" s="362" t="s">
        <v>1047</v>
      </c>
      <c r="B90" s="363">
        <v>4111</v>
      </c>
      <c r="C90" s="176">
        <v>650</v>
      </c>
      <c r="D90" s="371">
        <v>0</v>
      </c>
      <c r="E90" s="360" t="s">
        <v>1255</v>
      </c>
      <c r="F90" s="360" t="s">
        <v>1255</v>
      </c>
      <c r="G90" s="360" t="s">
        <v>1255</v>
      </c>
      <c r="H90" s="360" t="s">
        <v>1255</v>
      </c>
      <c r="I90" s="360" t="s">
        <v>1255</v>
      </c>
      <c r="J90" s="371">
        <v>0</v>
      </c>
      <c r="K90" s="371">
        <v>0</v>
      </c>
      <c r="L90" s="371">
        <v>0</v>
      </c>
      <c r="M90" s="360" t="s">
        <v>1255</v>
      </c>
      <c r="N90" s="360" t="s">
        <v>1255</v>
      </c>
    </row>
    <row r="91" spans="1:14" s="2" customFormat="1" ht="12.75" thickTop="1" thickBot="1" x14ac:dyDescent="0.25">
      <c r="A91" s="362" t="s">
        <v>1048</v>
      </c>
      <c r="B91" s="363">
        <v>4112</v>
      </c>
      <c r="C91" s="176">
        <v>660</v>
      </c>
      <c r="D91" s="371">
        <v>0</v>
      </c>
      <c r="E91" s="360" t="s">
        <v>1255</v>
      </c>
      <c r="F91" s="360" t="s">
        <v>1255</v>
      </c>
      <c r="G91" s="360" t="s">
        <v>1255</v>
      </c>
      <c r="H91" s="360" t="s">
        <v>1255</v>
      </c>
      <c r="I91" s="360" t="s">
        <v>1255</v>
      </c>
      <c r="J91" s="371">
        <v>0</v>
      </c>
      <c r="K91" s="371">
        <v>0</v>
      </c>
      <c r="L91" s="371">
        <v>0</v>
      </c>
      <c r="M91" s="360" t="s">
        <v>1255</v>
      </c>
      <c r="N91" s="360" t="s">
        <v>1255</v>
      </c>
    </row>
    <row r="92" spans="1:14" s="2" customFormat="1" ht="14.25" thickTop="1" thickBot="1" x14ac:dyDescent="0.25">
      <c r="A92" s="364" t="s">
        <v>1231</v>
      </c>
      <c r="B92" s="363">
        <v>4113</v>
      </c>
      <c r="C92" s="176">
        <v>670</v>
      </c>
      <c r="D92" s="371">
        <v>0</v>
      </c>
      <c r="E92" s="360" t="s">
        <v>1255</v>
      </c>
      <c r="F92" s="360" t="s">
        <v>1255</v>
      </c>
      <c r="G92" s="360" t="s">
        <v>1255</v>
      </c>
      <c r="H92" s="360" t="s">
        <v>1255</v>
      </c>
      <c r="I92" s="360" t="s">
        <v>1255</v>
      </c>
      <c r="J92" s="371">
        <v>0</v>
      </c>
      <c r="K92" s="371">
        <v>0</v>
      </c>
      <c r="L92" s="371">
        <v>0</v>
      </c>
      <c r="M92" s="360" t="s">
        <v>1255</v>
      </c>
      <c r="N92" s="360" t="s">
        <v>1255</v>
      </c>
    </row>
    <row r="93" spans="1:14" s="2" customFormat="1" ht="12.75" hidden="1" thickTop="1" thickBot="1" x14ac:dyDescent="0.25">
      <c r="A93" s="352"/>
      <c r="B93" s="361"/>
      <c r="C93" s="359"/>
      <c r="D93" s="371"/>
      <c r="E93" s="360"/>
      <c r="F93" s="360"/>
      <c r="G93" s="360"/>
      <c r="H93" s="360"/>
      <c r="I93" s="360"/>
      <c r="J93" s="371">
        <v>0</v>
      </c>
      <c r="K93" s="371">
        <v>0</v>
      </c>
      <c r="L93" s="371">
        <v>0</v>
      </c>
      <c r="M93" s="360"/>
      <c r="N93" s="360"/>
    </row>
    <row r="94" spans="1:14" s="2" customFormat="1" ht="12.75" hidden="1" thickTop="1" thickBot="1" x14ac:dyDescent="0.25">
      <c r="A94" s="365"/>
      <c r="B94" s="363"/>
      <c r="C94" s="359"/>
      <c r="D94" s="371"/>
      <c r="E94" s="360"/>
      <c r="F94" s="360"/>
      <c r="G94" s="360"/>
      <c r="H94" s="360"/>
      <c r="I94" s="360"/>
      <c r="J94" s="371">
        <v>0</v>
      </c>
      <c r="K94" s="371">
        <v>0</v>
      </c>
      <c r="L94" s="371">
        <v>0</v>
      </c>
      <c r="M94" s="360"/>
      <c r="N94" s="360"/>
    </row>
    <row r="95" spans="1:14" s="2" customFormat="1" ht="12.75" hidden="1" thickTop="1" thickBot="1" x14ac:dyDescent="0.25">
      <c r="A95" s="365"/>
      <c r="B95" s="363"/>
      <c r="C95" s="359"/>
      <c r="D95" s="371"/>
      <c r="E95" s="360"/>
      <c r="F95" s="360"/>
      <c r="G95" s="360"/>
      <c r="H95" s="360"/>
      <c r="I95" s="360"/>
      <c r="J95" s="371">
        <v>0</v>
      </c>
      <c r="K95" s="371">
        <v>0</v>
      </c>
      <c r="L95" s="371">
        <v>0</v>
      </c>
      <c r="M95" s="360"/>
      <c r="N95" s="360"/>
    </row>
    <row r="96" spans="1:14" s="2" customFormat="1" ht="12.75" hidden="1" thickTop="1" thickBot="1" x14ac:dyDescent="0.25">
      <c r="A96" s="362"/>
      <c r="B96" s="363"/>
      <c r="C96" s="359"/>
      <c r="D96" s="371"/>
      <c r="E96" s="360"/>
      <c r="F96" s="360"/>
      <c r="G96" s="360"/>
      <c r="H96" s="360"/>
      <c r="I96" s="360"/>
      <c r="J96" s="371">
        <v>0</v>
      </c>
      <c r="K96" s="371">
        <v>0</v>
      </c>
      <c r="L96" s="371">
        <v>0</v>
      </c>
      <c r="M96" s="360"/>
      <c r="N96" s="360"/>
    </row>
    <row r="97" spans="1:14" s="2" customFormat="1" ht="13.5" thickTop="1" thickBot="1" x14ac:dyDescent="0.25">
      <c r="A97" s="357" t="s">
        <v>1239</v>
      </c>
      <c r="B97" s="358">
        <v>4200</v>
      </c>
      <c r="C97" s="359">
        <v>680</v>
      </c>
      <c r="D97" s="369">
        <f>D98</f>
        <v>0</v>
      </c>
      <c r="E97" s="360" t="s">
        <v>1255</v>
      </c>
      <c r="F97" s="360" t="s">
        <v>1255</v>
      </c>
      <c r="G97" s="360" t="s">
        <v>1255</v>
      </c>
      <c r="H97" s="360" t="s">
        <v>1255</v>
      </c>
      <c r="I97" s="360" t="s">
        <v>1255</v>
      </c>
      <c r="J97" s="369">
        <f>J98</f>
        <v>0</v>
      </c>
      <c r="K97" s="369">
        <f>K98</f>
        <v>0</v>
      </c>
      <c r="L97" s="369">
        <f>L98</f>
        <v>0</v>
      </c>
      <c r="M97" s="360" t="s">
        <v>1255</v>
      </c>
      <c r="N97" s="360" t="s">
        <v>1255</v>
      </c>
    </row>
    <row r="98" spans="1:14" s="2" customFormat="1" ht="12.75" thickTop="1" thickBot="1" x14ac:dyDescent="0.25">
      <c r="A98" s="352" t="s">
        <v>1049</v>
      </c>
      <c r="B98" s="361">
        <v>4210</v>
      </c>
      <c r="C98" s="338">
        <v>690</v>
      </c>
      <c r="D98" s="370">
        <v>0</v>
      </c>
      <c r="E98" s="360" t="s">
        <v>1255</v>
      </c>
      <c r="F98" s="360" t="s">
        <v>1255</v>
      </c>
      <c r="G98" s="360" t="s">
        <v>1255</v>
      </c>
      <c r="H98" s="360" t="s">
        <v>1255</v>
      </c>
      <c r="I98" s="360" t="s">
        <v>1255</v>
      </c>
      <c r="J98" s="370">
        <v>0</v>
      </c>
      <c r="K98" s="370">
        <v>0</v>
      </c>
      <c r="L98" s="370">
        <v>0</v>
      </c>
      <c r="M98" s="360" t="s">
        <v>1255</v>
      </c>
      <c r="N98" s="360" t="s">
        <v>1255</v>
      </c>
    </row>
    <row r="99" spans="1:14" s="2" customFormat="1" ht="11.25" hidden="1" x14ac:dyDescent="0.2">
      <c r="A99" s="189" t="s">
        <v>1240</v>
      </c>
      <c r="B99" s="193">
        <v>4220</v>
      </c>
      <c r="C99" s="199">
        <v>710</v>
      </c>
      <c r="D99" s="200" t="s">
        <v>1255</v>
      </c>
      <c r="E99" s="200" t="s">
        <v>1255</v>
      </c>
      <c r="F99" s="200"/>
      <c r="G99" s="200" t="s">
        <v>1255</v>
      </c>
      <c r="H99" s="200"/>
      <c r="I99" s="200" t="s">
        <v>1255</v>
      </c>
      <c r="J99" s="200" t="s">
        <v>1255</v>
      </c>
      <c r="K99" s="200"/>
      <c r="L99" s="200" t="s">
        <v>1255</v>
      </c>
      <c r="M99" s="200" t="s">
        <v>1255</v>
      </c>
    </row>
    <row r="100" spans="1:14" s="2" customFormat="1" ht="3" customHeight="1" thickTop="1" x14ac:dyDescent="0.2">
      <c r="A100" s="70"/>
      <c r="B100" s="71"/>
      <c r="C100" s="72"/>
      <c r="D100" s="73"/>
      <c r="E100" s="73"/>
      <c r="F100" s="73"/>
      <c r="G100" s="73"/>
      <c r="H100" s="73"/>
      <c r="I100" s="73"/>
      <c r="J100" s="73"/>
      <c r="K100" s="73"/>
      <c r="L100" s="158"/>
      <c r="M100" s="73"/>
    </row>
    <row r="101" spans="1:14" x14ac:dyDescent="0.25">
      <c r="A101" s="9" t="str">
        <f>ЗАПОЛНИТЬ!F30</f>
        <v>Начальник</v>
      </c>
      <c r="B101" s="683"/>
      <c r="C101" s="683"/>
      <c r="E101" s="670" t="str">
        <f>ЗАПОЛНИТЬ!F26</f>
        <v>Л.П.КОЛЄСНІК</v>
      </c>
      <c r="F101" s="670"/>
      <c r="G101" s="670"/>
      <c r="H101" s="670"/>
      <c r="I101" s="670"/>
    </row>
    <row r="102" spans="1:14" ht="12.75" customHeight="1" x14ac:dyDescent="0.25">
      <c r="B102" s="671" t="s">
        <v>1273</v>
      </c>
      <c r="C102" s="671"/>
      <c r="E102" s="669" t="s">
        <v>391</v>
      </c>
      <c r="F102" s="669"/>
      <c r="G102" s="669"/>
      <c r="H102" s="135"/>
      <c r="I102" s="1"/>
    </row>
    <row r="103" spans="1:14" x14ac:dyDescent="0.25">
      <c r="A103" s="9" t="str">
        <f>ЗАПОЛНИТЬ!F31</f>
        <v>Головний бухгалтер</v>
      </c>
      <c r="B103" s="683"/>
      <c r="C103" s="683"/>
      <c r="E103" s="670" t="str">
        <f>ЗАПОЛНИТЬ!F28</f>
        <v>Б.І.НОВІК</v>
      </c>
      <c r="F103" s="670"/>
      <c r="G103" s="670"/>
      <c r="H103" s="670"/>
      <c r="I103" s="670"/>
    </row>
    <row r="104" spans="1:14" ht="12" customHeight="1" x14ac:dyDescent="0.25">
      <c r="B104" s="671" t="s">
        <v>1273</v>
      </c>
      <c r="C104" s="671"/>
      <c r="E104" s="669" t="s">
        <v>391</v>
      </c>
      <c r="F104" s="669"/>
      <c r="G104" s="669"/>
      <c r="H104" s="135"/>
      <c r="I104" s="1"/>
    </row>
    <row r="105" spans="1:14" x14ac:dyDescent="0.25">
      <c r="A105" s="1" t="str">
        <f>ЗАПОЛНИТЬ!C19</f>
        <v>"10" січня 2018 року</v>
      </c>
    </row>
    <row r="106" spans="1:14" x14ac:dyDescent="0.25">
      <c r="A106" s="162"/>
    </row>
  </sheetData>
  <sheetProtection formatColumns="0" formatRows="0"/>
  <mergeCells count="39">
    <mergeCell ref="I1:M2"/>
    <mergeCell ref="B104:C104"/>
    <mergeCell ref="E104:G104"/>
    <mergeCell ref="B101:C101"/>
    <mergeCell ref="E101:I101"/>
    <mergeCell ref="B102:C102"/>
    <mergeCell ref="E102:G102"/>
    <mergeCell ref="B103:C103"/>
    <mergeCell ref="E103:I103"/>
    <mergeCell ref="A15:C15"/>
    <mergeCell ref="E15:M15"/>
    <mergeCell ref="C18:C20"/>
    <mergeCell ref="E14:M14"/>
    <mergeCell ref="E13:M13"/>
    <mergeCell ref="A14:C14"/>
    <mergeCell ref="E18:F19"/>
    <mergeCell ref="B18:B20"/>
    <mergeCell ref="M18:N19"/>
    <mergeCell ref="J18:K19"/>
    <mergeCell ref="B11:J11"/>
    <mergeCell ref="A12:C12"/>
    <mergeCell ref="E12:J12"/>
    <mergeCell ref="D18:D20"/>
    <mergeCell ref="H18:H20"/>
    <mergeCell ref="L18:L20"/>
    <mergeCell ref="G18:G20"/>
    <mergeCell ref="A18:A20"/>
    <mergeCell ref="A13:C13"/>
    <mergeCell ref="I18:I20"/>
    <mergeCell ref="M10:N10"/>
    <mergeCell ref="M11:N11"/>
    <mergeCell ref="A3:M3"/>
    <mergeCell ref="A4:M4"/>
    <mergeCell ref="B9:J9"/>
    <mergeCell ref="A5:C5"/>
    <mergeCell ref="B10:J10"/>
    <mergeCell ref="A6:M6"/>
    <mergeCell ref="M8:N8"/>
    <mergeCell ref="M9:N9"/>
  </mergeCells>
  <phoneticPr fontId="0" type="noConversion"/>
  <pageMargins left="0.19685039370078741" right="0.19685039370078741" top="0.59055118110236227" bottom="0.19685039370078741" header="0.39370078740157483" footer="0.19685039370078741"/>
  <pageSetup paperSize="9" scale="80" fitToHeight="2" orientation="landscape" r:id="rId1"/>
  <headerFooter differentOddEven="1">
    <evenHeader>&amp;C2&amp;RПродовження додатка 3</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9">
    <pageSetUpPr fitToPage="1"/>
  </sheetPr>
  <dimension ref="A1:P103"/>
  <sheetViews>
    <sheetView zoomScaleNormal="100" workbookViewId="0">
      <selection activeCell="D22" sqref="D22"/>
    </sheetView>
  </sheetViews>
  <sheetFormatPr defaultRowHeight="15" x14ac:dyDescent="0.25"/>
  <cols>
    <col min="1" max="1" width="55.28515625" customWidth="1"/>
    <col min="2" max="2" width="5" customWidth="1"/>
    <col min="3" max="3" width="4" customWidth="1"/>
    <col min="4" max="4" width="11.42578125" customWidth="1"/>
    <col min="5" max="5" width="8.5703125" customWidth="1"/>
    <col min="6" max="6" width="8.28515625" customWidth="1"/>
    <col min="7" max="7" width="7" customWidth="1"/>
    <col min="8" max="8" width="6" customWidth="1"/>
    <col min="9" max="9" width="11.85546875" customWidth="1"/>
    <col min="10" max="10" width="11.7109375" customWidth="1"/>
    <col min="11" max="11" width="9.7109375" customWidth="1"/>
    <col min="12" max="12" width="12" hidden="1" customWidth="1"/>
    <col min="13" max="13" width="9.85546875" customWidth="1"/>
    <col min="14" max="14" width="7.140625" customWidth="1"/>
  </cols>
  <sheetData>
    <row r="1" spans="1:16" s="1" customFormat="1" ht="15" customHeight="1" x14ac:dyDescent="0.25">
      <c r="I1" s="682" t="s">
        <v>2759</v>
      </c>
      <c r="J1" s="682"/>
      <c r="K1" s="682"/>
      <c r="L1" s="682"/>
      <c r="M1" s="682"/>
      <c r="N1" s="682"/>
    </row>
    <row r="2" spans="1:16" s="1" customFormat="1" ht="27.75" customHeight="1" x14ac:dyDescent="0.25">
      <c r="H2" s="14"/>
      <c r="I2" s="682"/>
      <c r="J2" s="682"/>
      <c r="K2" s="682"/>
      <c r="L2" s="682"/>
      <c r="M2" s="682"/>
      <c r="N2" s="682"/>
    </row>
    <row r="3" spans="1:16" s="1" customFormat="1" ht="3" hidden="1" customHeight="1" x14ac:dyDescent="0.25">
      <c r="H3" s="14"/>
      <c r="I3" s="682"/>
      <c r="J3" s="682"/>
      <c r="K3" s="682"/>
      <c r="L3" s="682"/>
      <c r="M3" s="682"/>
      <c r="N3" s="682"/>
    </row>
    <row r="4" spans="1:16" s="1" customFormat="1" x14ac:dyDescent="0.25">
      <c r="A4" s="687" t="s">
        <v>3</v>
      </c>
      <c r="B4" s="687"/>
      <c r="C4" s="687"/>
      <c r="D4" s="687"/>
      <c r="E4" s="687"/>
      <c r="F4" s="687"/>
      <c r="G4" s="687"/>
      <c r="H4" s="687"/>
      <c r="I4" s="687"/>
      <c r="J4" s="687"/>
      <c r="K4" s="687"/>
      <c r="L4" s="687"/>
      <c r="M4" s="687"/>
      <c r="N4" s="13"/>
      <c r="O4" s="13"/>
      <c r="P4" s="13"/>
    </row>
    <row r="5" spans="1:16" s="1" customFormat="1" ht="15" customHeight="1" x14ac:dyDescent="0.25">
      <c r="A5" s="689" t="str">
        <f>IF(ЗАПОЛНИТЬ!$F$7=1,CONCATENATE(шапки!A5),CONCATENATE(шапки!A5,шапки!C5))</f>
        <v xml:space="preserve">про надходження і використання інших надходжень спеціального фонду (форма№ 4-3д, </v>
      </c>
      <c r="B5" s="689"/>
      <c r="C5" s="689"/>
      <c r="D5" s="689"/>
      <c r="E5" s="689"/>
      <c r="F5" s="689"/>
      <c r="G5" s="689"/>
      <c r="H5" s="689"/>
      <c r="I5" s="42" t="str">
        <f>IF(ЗАПОЛНИТЬ!$F$7=1,шапки!C5,шапки!D5)</f>
        <v>№ 4-3м)</v>
      </c>
      <c r="J5" s="41" t="str">
        <f>IF(ЗАПОЛНИТЬ!$F$7=1,шапки!D5,"")</f>
        <v/>
      </c>
      <c r="K5" s="41"/>
      <c r="L5" s="127"/>
      <c r="M5" s="127"/>
      <c r="N5" s="13"/>
      <c r="O5" s="13"/>
      <c r="P5" s="13"/>
    </row>
    <row r="6" spans="1:16" s="1" customFormat="1" ht="13.5" customHeight="1" x14ac:dyDescent="0.25">
      <c r="A6" s="684" t="str">
        <f>CONCATENATE("за ",ЗАПОЛНИТЬ!$B$17," ",ЗАПОЛНИТЬ!$C$17)</f>
        <v>за  2017 р.</v>
      </c>
      <c r="B6" s="684"/>
      <c r="C6" s="684"/>
      <c r="D6" s="684"/>
      <c r="E6" s="684"/>
      <c r="F6" s="684"/>
      <c r="G6" s="684"/>
      <c r="H6" s="684"/>
      <c r="I6" s="684"/>
      <c r="J6" s="684"/>
      <c r="K6" s="684"/>
      <c r="L6" s="684"/>
      <c r="M6" s="684"/>
    </row>
    <row r="7" spans="1:16" s="2" customFormat="1" ht="11.25" hidden="1" x14ac:dyDescent="0.2"/>
    <row r="8" spans="1:16" s="2" customFormat="1" ht="9.75" customHeight="1" x14ac:dyDescent="0.2">
      <c r="M8" s="701" t="s">
        <v>4</v>
      </c>
      <c r="N8" s="701"/>
    </row>
    <row r="9" spans="1:16" s="2" customFormat="1" ht="22.5" customHeight="1" x14ac:dyDescent="0.2">
      <c r="A9" s="29" t="s">
        <v>5</v>
      </c>
      <c r="B9" s="685" t="str">
        <f>ЗАПОЛНИТЬ!B3</f>
        <v>Відділ освіти виконавчого комітету Апостолівської міської ради</v>
      </c>
      <c r="C9" s="685"/>
      <c r="D9" s="685"/>
      <c r="E9" s="685"/>
      <c r="F9" s="685"/>
      <c r="G9" s="685"/>
      <c r="H9" s="685"/>
      <c r="I9" s="685"/>
      <c r="J9" s="685"/>
      <c r="K9" s="31" t="str">
        <f>ЗАПОЛНИТЬ!A13</f>
        <v>за ЄДРПОУ</v>
      </c>
      <c r="M9" s="707" t="str">
        <f>ЗАПОЛНИТЬ!B13</f>
        <v>40220031</v>
      </c>
      <c r="N9" s="707"/>
    </row>
    <row r="10" spans="1:16" s="2" customFormat="1" ht="11.25" customHeight="1" x14ac:dyDescent="0.2">
      <c r="A10" s="5" t="s">
        <v>1246</v>
      </c>
      <c r="B10" s="686" t="str">
        <f>ЗАПОЛНИТЬ!B5</f>
        <v>м.Апостолове</v>
      </c>
      <c r="C10" s="686"/>
      <c r="D10" s="686"/>
      <c r="E10" s="686"/>
      <c r="F10" s="686"/>
      <c r="G10" s="686"/>
      <c r="H10" s="686"/>
      <c r="I10" s="686"/>
      <c r="J10" s="686"/>
      <c r="K10" s="31" t="str">
        <f>ЗАПОЛНИТЬ!A14</f>
        <v>за КОАТУУ</v>
      </c>
      <c r="M10" s="707">
        <f>ЗАПОЛНИТЬ!B14</f>
        <v>1220310100</v>
      </c>
      <c r="N10" s="707"/>
    </row>
    <row r="11" spans="1:16" s="2" customFormat="1" ht="11.25" customHeight="1" x14ac:dyDescent="0.2">
      <c r="A11" s="5" t="e">
        <f>#REF!</f>
        <v>#REF!</v>
      </c>
      <c r="B11" s="686" t="str">
        <f>ЗАПОЛНИТЬ!D15</f>
        <v>Орган місцевого самоврядування</v>
      </c>
      <c r="C11" s="686"/>
      <c r="D11" s="686"/>
      <c r="E11" s="686"/>
      <c r="F11" s="686"/>
      <c r="G11" s="686"/>
      <c r="H11" s="686"/>
      <c r="I11" s="686"/>
      <c r="J11" s="686"/>
      <c r="K11" s="31" t="str">
        <f>ЗАПОЛНИТЬ!A15</f>
        <v>за КОПФГ</v>
      </c>
      <c r="M11" s="708">
        <f>ЗАПОЛНИТЬ!B15</f>
        <v>420</v>
      </c>
      <c r="N11" s="708"/>
    </row>
    <row r="12" spans="1:16" s="2" customFormat="1" ht="11.25" customHeight="1" x14ac:dyDescent="0.2">
      <c r="A12" s="723" t="s">
        <v>1248</v>
      </c>
      <c r="B12" s="723"/>
      <c r="C12" s="15"/>
      <c r="D12" s="114" t="str">
        <f>ЗАПОЛНИТЬ!H9</f>
        <v>220</v>
      </c>
      <c r="E12" s="722" t="str">
        <f>IF(D12&gt;0,VLOOKUP(D12,'ДовидникКВК(ГОС)'!A:B,2,FALSE),"")</f>
        <v>Міністерство освіти і науки України</v>
      </c>
      <c r="F12" s="722"/>
      <c r="G12" s="722"/>
      <c r="H12" s="722"/>
      <c r="I12" s="722"/>
      <c r="J12" s="722"/>
      <c r="K12" s="212"/>
      <c r="L12" s="122"/>
      <c r="M12" s="122"/>
      <c r="N12" s="4"/>
    </row>
    <row r="13" spans="1:16" s="2" customFormat="1" ht="15.75" x14ac:dyDescent="0.25">
      <c r="A13" s="679" t="s">
        <v>1250</v>
      </c>
      <c r="B13" s="679"/>
      <c r="C13" s="15"/>
      <c r="D13" s="142"/>
      <c r="E13" s="718"/>
      <c r="F13" s="718"/>
      <c r="G13" s="718"/>
      <c r="H13" s="718"/>
      <c r="I13" s="718"/>
      <c r="J13" s="718"/>
      <c r="K13" s="718"/>
      <c r="L13" s="718"/>
      <c r="M13" s="718"/>
      <c r="N13" s="4"/>
    </row>
    <row r="14" spans="1:16" s="2" customFormat="1" ht="12" customHeight="1" x14ac:dyDescent="0.2">
      <c r="A14" s="690" t="s">
        <v>1940</v>
      </c>
      <c r="B14" s="691"/>
      <c r="C14" s="17"/>
      <c r="D14" s="89" t="str">
        <f>ЗАПОЛНИТЬ!H10</f>
        <v>001</v>
      </c>
      <c r="E14" s="692" t="str">
        <f>ЗАПОЛНИТЬ!I10</f>
        <v>-</v>
      </c>
      <c r="F14" s="692"/>
      <c r="G14" s="692"/>
      <c r="H14" s="692"/>
      <c r="I14" s="692"/>
      <c r="J14" s="692"/>
      <c r="K14" s="692"/>
      <c r="L14" s="692"/>
      <c r="M14" s="692"/>
      <c r="N14" s="6"/>
    </row>
    <row r="15" spans="1:16" s="2" customFormat="1" ht="43.5" customHeight="1" x14ac:dyDescent="0.25">
      <c r="A15" s="690" t="s">
        <v>2755</v>
      </c>
      <c r="B15" s="691"/>
      <c r="C15" s="17"/>
      <c r="D15" s="35"/>
      <c r="E15" s="681"/>
      <c r="F15" s="681"/>
      <c r="G15" s="681"/>
      <c r="H15" s="681"/>
      <c r="I15" s="681"/>
      <c r="J15" s="681"/>
      <c r="K15" s="681"/>
      <c r="L15" s="681"/>
      <c r="M15" s="681"/>
      <c r="N15" s="6"/>
    </row>
    <row r="16" spans="1:16" s="2" customFormat="1" ht="11.25" x14ac:dyDescent="0.2">
      <c r="A16" s="83" t="s">
        <v>5599</v>
      </c>
    </row>
    <row r="17" spans="1:14" s="2" customFormat="1" ht="12" thickBot="1" x14ac:dyDescent="0.25">
      <c r="A17" s="83" t="s">
        <v>2758</v>
      </c>
    </row>
    <row r="18" spans="1:14" s="2" customFormat="1" ht="17.25" customHeight="1" thickTop="1" thickBot="1" x14ac:dyDescent="0.25">
      <c r="A18" s="673" t="s">
        <v>1251</v>
      </c>
      <c r="B18" s="705" t="s">
        <v>13</v>
      </c>
      <c r="C18" s="705" t="s">
        <v>1253</v>
      </c>
      <c r="D18" s="705" t="s">
        <v>21</v>
      </c>
      <c r="E18" s="705" t="s">
        <v>2511</v>
      </c>
      <c r="F18" s="705" t="s">
        <v>12</v>
      </c>
      <c r="G18" s="705"/>
      <c r="H18" s="705" t="s">
        <v>1067</v>
      </c>
      <c r="I18" s="705" t="s">
        <v>10</v>
      </c>
      <c r="J18" s="705" t="s">
        <v>392</v>
      </c>
      <c r="K18" s="705"/>
      <c r="L18" s="705" t="s">
        <v>393</v>
      </c>
      <c r="M18" s="705" t="s">
        <v>9</v>
      </c>
      <c r="N18" s="705"/>
    </row>
    <row r="19" spans="1:14" s="2" customFormat="1" ht="12.75" thickTop="1" thickBot="1" x14ac:dyDescent="0.25">
      <c r="A19" s="673"/>
      <c r="B19" s="705"/>
      <c r="C19" s="705"/>
      <c r="D19" s="705"/>
      <c r="E19" s="705"/>
      <c r="F19" s="705" t="s">
        <v>1254</v>
      </c>
      <c r="G19" s="706" t="s">
        <v>2516</v>
      </c>
      <c r="H19" s="705"/>
      <c r="I19" s="705"/>
      <c r="J19" s="705" t="s">
        <v>1254</v>
      </c>
      <c r="K19" s="706" t="s">
        <v>2519</v>
      </c>
      <c r="L19" s="705"/>
      <c r="M19" s="705" t="s">
        <v>1254</v>
      </c>
      <c r="N19" s="721" t="s">
        <v>2516</v>
      </c>
    </row>
    <row r="20" spans="1:14" s="2" customFormat="1" ht="26.25" customHeight="1" thickTop="1" thickBot="1" x14ac:dyDescent="0.25">
      <c r="A20" s="673"/>
      <c r="B20" s="705"/>
      <c r="C20" s="705"/>
      <c r="D20" s="705"/>
      <c r="E20" s="705"/>
      <c r="F20" s="705"/>
      <c r="G20" s="706"/>
      <c r="H20" s="705"/>
      <c r="I20" s="705"/>
      <c r="J20" s="705"/>
      <c r="K20" s="706"/>
      <c r="L20" s="705"/>
      <c r="M20" s="705"/>
      <c r="N20" s="721"/>
    </row>
    <row r="21" spans="1:14" s="2" customFormat="1" ht="12.75" thickTop="1" thickBot="1" x14ac:dyDescent="0.25">
      <c r="A21" s="372">
        <v>1</v>
      </c>
      <c r="B21" s="372">
        <v>2</v>
      </c>
      <c r="C21" s="372">
        <v>3</v>
      </c>
      <c r="D21" s="372">
        <v>4</v>
      </c>
      <c r="E21" s="372">
        <v>5</v>
      </c>
      <c r="F21" s="372">
        <v>6</v>
      </c>
      <c r="G21" s="372">
        <v>7</v>
      </c>
      <c r="H21" s="372">
        <v>8</v>
      </c>
      <c r="I21" s="372">
        <v>9</v>
      </c>
      <c r="J21" s="372">
        <v>10</v>
      </c>
      <c r="K21" s="372">
        <v>11</v>
      </c>
      <c r="L21" s="372">
        <v>12</v>
      </c>
      <c r="M21" s="372">
        <v>12</v>
      </c>
      <c r="N21" s="372">
        <v>13</v>
      </c>
    </row>
    <row r="22" spans="1:14" s="2" customFormat="1" ht="12.75" thickTop="1" thickBot="1" x14ac:dyDescent="0.25">
      <c r="A22" s="296" t="s">
        <v>2261</v>
      </c>
      <c r="B22" s="296" t="s">
        <v>1255</v>
      </c>
      <c r="C22" s="297" t="s">
        <v>1057</v>
      </c>
      <c r="D22" s="157">
        <f>Ф.4.3.КФК1!D22+Ф.4.3.КФК2!D22+Ф.4.3.КФК3!D22</f>
        <v>5744394</v>
      </c>
      <c r="E22" s="157">
        <f>SUM(Ф.4.3.КФК1:Ф.4.3.КФК3!E22)</f>
        <v>0</v>
      </c>
      <c r="F22" s="157">
        <f>SUM(Ф.4.3.КФК1:Ф.4.3.КФК3!F22)</f>
        <v>0</v>
      </c>
      <c r="G22" s="157">
        <f>SUM(Ф.4.3.КФК1:Ф.4.3.КФК3!G22)</f>
        <v>0</v>
      </c>
      <c r="H22" s="157">
        <f>SUM(Ф.4.3.КФК1:Ф.4.3.КФК3!H22)</f>
        <v>0</v>
      </c>
      <c r="I22" s="157">
        <f>SUM(Ф.4.3.КФК1:Ф.4.3.КФК3!I22)</f>
        <v>4483319.6099999994</v>
      </c>
      <c r="J22" s="157">
        <f>SUM(Ф.4.3.КФК1:Ф.4.3.КФК3!J22)</f>
        <v>4483319.6099999994</v>
      </c>
      <c r="K22" s="157">
        <f>SUM(Ф.4.3.КФК1:Ф.4.3.КФК3!K22)</f>
        <v>0</v>
      </c>
      <c r="L22" s="157">
        <f>SUM(Ф.4.3.КФК1:Ф.4.3.КФК3!L22)</f>
        <v>0</v>
      </c>
      <c r="M22" s="157">
        <f>SUM(Ф.4.3.КФК1:Ф.4.3.КФК3!M22)</f>
        <v>0</v>
      </c>
      <c r="N22" s="157">
        <f>SUM(Ф.4.3.КФК1:Ф.4.3.КФК3!N22)</f>
        <v>0</v>
      </c>
    </row>
    <row r="23" spans="1:14" s="2" customFormat="1" ht="12.75" thickTop="1" thickBot="1" x14ac:dyDescent="0.25">
      <c r="A23" s="176" t="s">
        <v>1155</v>
      </c>
      <c r="B23" s="296"/>
      <c r="C23" s="297"/>
      <c r="D23" s="157"/>
      <c r="E23" s="157"/>
      <c r="F23" s="157"/>
      <c r="G23" s="157"/>
      <c r="H23" s="157"/>
      <c r="I23" s="157"/>
      <c r="J23" s="157"/>
      <c r="K23" s="157"/>
      <c r="L23" s="157"/>
      <c r="M23" s="157"/>
      <c r="N23" s="157"/>
    </row>
    <row r="24" spans="1:14" s="2" customFormat="1" ht="12.75" thickTop="1" thickBot="1" x14ac:dyDescent="0.25">
      <c r="A24" s="177" t="s">
        <v>2297</v>
      </c>
      <c r="B24" s="296">
        <v>2000</v>
      </c>
      <c r="C24" s="297" t="s">
        <v>1058</v>
      </c>
      <c r="D24" s="157">
        <f>SUM(Ф.4.3.КФК1:Ф.4.3.КФК3!D24)</f>
        <v>0</v>
      </c>
      <c r="E24" s="157">
        <f>SUM(Ф.4.3.КФК1:Ф.4.3.КФК3!E24)</f>
        <v>0</v>
      </c>
      <c r="F24" s="157">
        <f>SUM(Ф.4.3.КФК1:Ф.4.3.КФК3!F24)</f>
        <v>0</v>
      </c>
      <c r="G24" s="157">
        <f>SUM(Ф.4.3.КФК1:Ф.4.3.КФК3!G24)</f>
        <v>0</v>
      </c>
      <c r="H24" s="157">
        <f>SUM(Ф.4.3.КФК1:Ф.4.3.КФК3!H24)</f>
        <v>0</v>
      </c>
      <c r="I24" s="157">
        <f>SUM(Ф.4.3.КФК1:Ф.4.3.КФК3!I24)</f>
        <v>0</v>
      </c>
      <c r="J24" s="157">
        <f>SUM(Ф.4.3.КФК1:Ф.4.3.КФК3!J24)</f>
        <v>0</v>
      </c>
      <c r="K24" s="157">
        <f>SUM(Ф.4.3.КФК1:Ф.4.3.КФК3!K24)</f>
        <v>0</v>
      </c>
      <c r="L24" s="157">
        <f>SUM(Ф.4.3.КФК1:Ф.4.3.КФК3!L24)</f>
        <v>0</v>
      </c>
      <c r="M24" s="157">
        <f>SUM(Ф.4.3.КФК1:Ф.4.3.КФК3!M24)</f>
        <v>0</v>
      </c>
      <c r="N24" s="157">
        <f>SUM(Ф.4.3.КФК1:Ф.4.3.КФК3!N24)</f>
        <v>0</v>
      </c>
    </row>
    <row r="25" spans="1:14" s="2" customFormat="1" ht="12.75" thickTop="1" thickBot="1" x14ac:dyDescent="0.25">
      <c r="A25" s="178" t="s">
        <v>2263</v>
      </c>
      <c r="B25" s="296">
        <v>2100</v>
      </c>
      <c r="C25" s="297" t="s">
        <v>1059</v>
      </c>
      <c r="D25" s="157">
        <f>SUM(Ф.4.3.КФК1:Ф.4.3.КФК3!D25)</f>
        <v>0</v>
      </c>
      <c r="E25" s="157">
        <f>SUM(Ф.4.3.КФК1:Ф.4.3.КФК3!E25)</f>
        <v>0</v>
      </c>
      <c r="F25" s="157">
        <f>SUM(Ф.4.3.КФК1:Ф.4.3.КФК3!F25)</f>
        <v>0</v>
      </c>
      <c r="G25" s="157">
        <f>SUM(Ф.4.3.КФК1:Ф.4.3.КФК3!G25)</f>
        <v>0</v>
      </c>
      <c r="H25" s="157">
        <f>SUM(Ф.4.3.КФК1:Ф.4.3.КФК3!H25)</f>
        <v>0</v>
      </c>
      <c r="I25" s="157">
        <f>SUM(Ф.4.3.КФК1:Ф.4.3.КФК3!I25)</f>
        <v>0</v>
      </c>
      <c r="J25" s="157">
        <f>SUM(Ф.4.3.КФК1:Ф.4.3.КФК3!J25)</f>
        <v>0</v>
      </c>
      <c r="K25" s="157">
        <f>SUM(Ф.4.3.КФК1:Ф.4.3.КФК3!K25)</f>
        <v>0</v>
      </c>
      <c r="L25" s="157">
        <f>SUM(Ф.4.3.КФК1:Ф.4.3.КФК3!L25)</f>
        <v>0</v>
      </c>
      <c r="M25" s="157">
        <f>SUM(Ф.4.3.КФК1:Ф.4.3.КФК3!M25)</f>
        <v>0</v>
      </c>
      <c r="N25" s="157">
        <f>SUM(Ф.4.3.КФК1:Ф.4.3.КФК3!N25)</f>
        <v>0</v>
      </c>
    </row>
    <row r="26" spans="1:14" s="2" customFormat="1" ht="12.75" thickTop="1" thickBot="1" x14ac:dyDescent="0.25">
      <c r="A26" s="179" t="s">
        <v>2264</v>
      </c>
      <c r="B26" s="298">
        <v>2110</v>
      </c>
      <c r="C26" s="299" t="s">
        <v>1060</v>
      </c>
      <c r="D26" s="157">
        <f>SUM(Ф.4.3.КФК1:Ф.4.3.КФК3!D26)</f>
        <v>0</v>
      </c>
      <c r="E26" s="157">
        <f>SUM(Ф.4.3.КФК1:Ф.4.3.КФК3!E26)</f>
        <v>0</v>
      </c>
      <c r="F26" s="157">
        <f>SUM(Ф.4.3.КФК1:Ф.4.3.КФК3!F26)</f>
        <v>0</v>
      </c>
      <c r="G26" s="157">
        <f>SUM(Ф.4.3.КФК1:Ф.4.3.КФК3!G26)</f>
        <v>0</v>
      </c>
      <c r="H26" s="157">
        <f>SUM(Ф.4.3.КФК1:Ф.4.3.КФК3!H26)</f>
        <v>0</v>
      </c>
      <c r="I26" s="157">
        <f>SUM(Ф.4.3.КФК1:Ф.4.3.КФК3!I26)</f>
        <v>0</v>
      </c>
      <c r="J26" s="157">
        <f>SUM(Ф.4.3.КФК1:Ф.4.3.КФК3!J26)</f>
        <v>0</v>
      </c>
      <c r="K26" s="157">
        <f>SUM(Ф.4.3.КФК1:Ф.4.3.КФК3!K26)</f>
        <v>0</v>
      </c>
      <c r="L26" s="157">
        <f>SUM(Ф.4.3.КФК1:Ф.4.3.КФК3!L26)</f>
        <v>0</v>
      </c>
      <c r="M26" s="157">
        <f>SUM(Ф.4.3.КФК1:Ф.4.3.КФК3!M26)</f>
        <v>0</v>
      </c>
      <c r="N26" s="157">
        <f>SUM(Ф.4.3.КФК1:Ф.4.3.КФК3!N26)</f>
        <v>0</v>
      </c>
    </row>
    <row r="27" spans="1:14" s="2" customFormat="1" ht="12.75" thickTop="1" thickBot="1" x14ac:dyDescent="0.25">
      <c r="A27" s="300" t="s">
        <v>1257</v>
      </c>
      <c r="B27" s="301">
        <v>2111</v>
      </c>
      <c r="C27" s="302" t="s">
        <v>1061</v>
      </c>
      <c r="D27" s="157">
        <f>SUM(Ф.4.3.КФК1:Ф.4.3.КФК3!D27)</f>
        <v>0</v>
      </c>
      <c r="E27" s="157">
        <f>SUM(Ф.4.3.КФК1:Ф.4.3.КФК3!E27)</f>
        <v>0</v>
      </c>
      <c r="F27" s="157">
        <f>SUM(Ф.4.3.КФК1:Ф.4.3.КФК3!F27)</f>
        <v>0</v>
      </c>
      <c r="G27" s="157">
        <f>SUM(Ф.4.3.КФК1:Ф.4.3.КФК3!G27)</f>
        <v>0</v>
      </c>
      <c r="H27" s="157">
        <f>SUM(Ф.4.3.КФК1:Ф.4.3.КФК3!H27)</f>
        <v>0</v>
      </c>
      <c r="I27" s="157">
        <f>SUM(Ф.4.3.КФК1:Ф.4.3.КФК3!I27)</f>
        <v>0</v>
      </c>
      <c r="J27" s="157">
        <f>SUM(Ф.4.3.КФК1:Ф.4.3.КФК3!J27)</f>
        <v>0</v>
      </c>
      <c r="K27" s="157">
        <f>SUM(Ф.4.3.КФК1:Ф.4.3.КФК3!K27)</f>
        <v>0</v>
      </c>
      <c r="L27" s="157">
        <f>SUM(Ф.4.3.КФК1:Ф.4.3.КФК3!L27)</f>
        <v>0</v>
      </c>
      <c r="M27" s="157">
        <f>SUM(Ф.4.3.КФК1:Ф.4.3.КФК3!M27)</f>
        <v>0</v>
      </c>
      <c r="N27" s="157">
        <f>SUM(Ф.4.3.КФК1:Ф.4.3.КФК3!N27)</f>
        <v>0</v>
      </c>
    </row>
    <row r="28" spans="1:14" s="2" customFormat="1" ht="12.75" thickTop="1" thickBot="1" x14ac:dyDescent="0.25">
      <c r="A28" s="300" t="s">
        <v>2265</v>
      </c>
      <c r="B28" s="301">
        <v>2112</v>
      </c>
      <c r="C28" s="302" t="s">
        <v>1062</v>
      </c>
      <c r="D28" s="157">
        <f>SUM(Ф.4.3.КФК1:Ф.4.3.КФК3!D28)</f>
        <v>0</v>
      </c>
      <c r="E28" s="157">
        <f>SUM(Ф.4.3.КФК1:Ф.4.3.КФК3!E28)</f>
        <v>0</v>
      </c>
      <c r="F28" s="157">
        <f>SUM(Ф.4.3.КФК1:Ф.4.3.КФК3!F28)</f>
        <v>0</v>
      </c>
      <c r="G28" s="157">
        <f>SUM(Ф.4.3.КФК1:Ф.4.3.КФК3!G28)</f>
        <v>0</v>
      </c>
      <c r="H28" s="157">
        <f>SUM(Ф.4.3.КФК1:Ф.4.3.КФК3!H28)</f>
        <v>0</v>
      </c>
      <c r="I28" s="157">
        <f>SUM(Ф.4.3.КФК1:Ф.4.3.КФК3!I28)</f>
        <v>0</v>
      </c>
      <c r="J28" s="157">
        <f>SUM(Ф.4.3.КФК1:Ф.4.3.КФК3!J28)</f>
        <v>0</v>
      </c>
      <c r="K28" s="157">
        <f>SUM(Ф.4.3.КФК1:Ф.4.3.КФК3!K28)</f>
        <v>0</v>
      </c>
      <c r="L28" s="157">
        <f>SUM(Ф.4.3.КФК1:Ф.4.3.КФК3!L28)</f>
        <v>0</v>
      </c>
      <c r="M28" s="157">
        <f>SUM(Ф.4.3.КФК1:Ф.4.3.КФК3!M28)</f>
        <v>0</v>
      </c>
      <c r="N28" s="157">
        <f>SUM(Ф.4.3.КФК1:Ф.4.3.КФК3!N28)</f>
        <v>0</v>
      </c>
    </row>
    <row r="29" spans="1:14" s="2" customFormat="1" ht="11.25" customHeight="1" thickTop="1" thickBot="1" x14ac:dyDescent="0.25">
      <c r="A29" s="180" t="s">
        <v>2266</v>
      </c>
      <c r="B29" s="298">
        <v>2120</v>
      </c>
      <c r="C29" s="299" t="s">
        <v>1063</v>
      </c>
      <c r="D29" s="157">
        <f>SUM(Ф.4.3.КФК1:Ф.4.3.КФК3!D29)</f>
        <v>0</v>
      </c>
      <c r="E29" s="157">
        <f>SUM(Ф.4.3.КФК1:Ф.4.3.КФК3!E29)</f>
        <v>0</v>
      </c>
      <c r="F29" s="157">
        <f>SUM(Ф.4.3.КФК1:Ф.4.3.КФК3!F29)</f>
        <v>0</v>
      </c>
      <c r="G29" s="157">
        <f>SUM(Ф.4.3.КФК1:Ф.4.3.КФК3!G29)</f>
        <v>0</v>
      </c>
      <c r="H29" s="157">
        <f>SUM(Ф.4.3.КФК1:Ф.4.3.КФК3!H29)</f>
        <v>0</v>
      </c>
      <c r="I29" s="157">
        <f>SUM(Ф.4.3.КФК1:Ф.4.3.КФК3!I29)</f>
        <v>0</v>
      </c>
      <c r="J29" s="157">
        <f>SUM(Ф.4.3.КФК1:Ф.4.3.КФК3!J29)</f>
        <v>0</v>
      </c>
      <c r="K29" s="157">
        <f>SUM(Ф.4.3.КФК1:Ф.4.3.КФК3!K29)</f>
        <v>0</v>
      </c>
      <c r="L29" s="157">
        <f>SUM(Ф.4.3.КФК1:Ф.4.3.КФК3!L29)</f>
        <v>0</v>
      </c>
      <c r="M29" s="157">
        <f>SUM(Ф.4.3.КФК1:Ф.4.3.КФК3!M29)</f>
        <v>0</v>
      </c>
      <c r="N29" s="157">
        <f>SUM(Ф.4.3.КФК1:Ф.4.3.КФК3!N29)</f>
        <v>0</v>
      </c>
    </row>
    <row r="30" spans="1:14" s="2" customFormat="1" ht="12.75" thickTop="1" thickBot="1" x14ac:dyDescent="0.25">
      <c r="A30" s="303" t="s">
        <v>2267</v>
      </c>
      <c r="B30" s="296">
        <v>2200</v>
      </c>
      <c r="C30" s="297" t="s">
        <v>1064</v>
      </c>
      <c r="D30" s="157">
        <f>SUM(Ф.4.3.КФК1:Ф.4.3.КФК3!D30)</f>
        <v>0</v>
      </c>
      <c r="E30" s="157">
        <f>SUM(Ф.4.3.КФК1:Ф.4.3.КФК3!E30)</f>
        <v>0</v>
      </c>
      <c r="F30" s="157">
        <f>SUM(Ф.4.3.КФК1:Ф.4.3.КФК3!F30)</f>
        <v>0</v>
      </c>
      <c r="G30" s="157">
        <f>SUM(Ф.4.3.КФК1:Ф.4.3.КФК3!G30)</f>
        <v>0</v>
      </c>
      <c r="H30" s="157">
        <f>SUM(Ф.4.3.КФК1:Ф.4.3.КФК3!H30)</f>
        <v>0</v>
      </c>
      <c r="I30" s="157">
        <f>SUM(Ф.4.3.КФК1:Ф.4.3.КФК3!I30)</f>
        <v>0</v>
      </c>
      <c r="J30" s="157">
        <f>SUM(Ф.4.3.КФК1:Ф.4.3.КФК3!J30)</f>
        <v>0</v>
      </c>
      <c r="K30" s="157">
        <f>SUM(Ф.4.3.КФК1:Ф.4.3.КФК3!K30)</f>
        <v>0</v>
      </c>
      <c r="L30" s="157">
        <f>SUM(Ф.4.3.КФК1:Ф.4.3.КФК3!L30)</f>
        <v>0</v>
      </c>
      <c r="M30" s="157">
        <f>SUM(Ф.4.3.КФК1:Ф.4.3.КФК3!M30)</f>
        <v>0</v>
      </c>
      <c r="N30" s="157">
        <f>SUM(Ф.4.3.КФК1:Ф.4.3.КФК3!N30)</f>
        <v>0</v>
      </c>
    </row>
    <row r="31" spans="1:14" s="2" customFormat="1" ht="12.75" thickTop="1" thickBot="1" x14ac:dyDescent="0.25">
      <c r="A31" s="304" t="s">
        <v>2268</v>
      </c>
      <c r="B31" s="298">
        <v>2210</v>
      </c>
      <c r="C31" s="299" t="s">
        <v>1065</v>
      </c>
      <c r="D31" s="157">
        <f>SUM(Ф.4.3.КФК1:Ф.4.3.КФК3!D31)</f>
        <v>0</v>
      </c>
      <c r="E31" s="157">
        <f>SUM(Ф.4.3.КФК1:Ф.4.3.КФК3!E31)</f>
        <v>0</v>
      </c>
      <c r="F31" s="157">
        <f>SUM(Ф.4.3.КФК1:Ф.4.3.КФК3!F31)</f>
        <v>0</v>
      </c>
      <c r="G31" s="157">
        <f>SUM(Ф.4.3.КФК1:Ф.4.3.КФК3!G31)</f>
        <v>0</v>
      </c>
      <c r="H31" s="157">
        <f>SUM(Ф.4.3.КФК1:Ф.4.3.КФК3!H31)</f>
        <v>0</v>
      </c>
      <c r="I31" s="157">
        <f>SUM(Ф.4.3.КФК1:Ф.4.3.КФК3!I31)</f>
        <v>0</v>
      </c>
      <c r="J31" s="157">
        <f>SUM(Ф.4.3.КФК1:Ф.4.3.КФК3!J31)</f>
        <v>0</v>
      </c>
      <c r="K31" s="157">
        <f>SUM(Ф.4.3.КФК1:Ф.4.3.КФК3!K31)</f>
        <v>0</v>
      </c>
      <c r="L31" s="157">
        <f>SUM(Ф.4.3.КФК1:Ф.4.3.КФК3!L31)</f>
        <v>0</v>
      </c>
      <c r="M31" s="157">
        <f>SUM(Ф.4.3.КФК1:Ф.4.3.КФК3!M31)</f>
        <v>0</v>
      </c>
      <c r="N31" s="157">
        <f>SUM(Ф.4.3.КФК1:Ф.4.3.КФК3!N31)</f>
        <v>0</v>
      </c>
    </row>
    <row r="32" spans="1:14" s="2" customFormat="1" ht="12.75" thickTop="1" thickBot="1" x14ac:dyDescent="0.25">
      <c r="A32" s="304" t="s">
        <v>2269</v>
      </c>
      <c r="B32" s="298">
        <v>2220</v>
      </c>
      <c r="C32" s="298">
        <v>100</v>
      </c>
      <c r="D32" s="157">
        <f>SUM(Ф.4.3.КФК1:Ф.4.3.КФК3!D32)</f>
        <v>0</v>
      </c>
      <c r="E32" s="157">
        <f>SUM(Ф.4.3.КФК1:Ф.4.3.КФК3!E32)</f>
        <v>0</v>
      </c>
      <c r="F32" s="157">
        <f>SUM(Ф.4.3.КФК1:Ф.4.3.КФК3!F32)</f>
        <v>0</v>
      </c>
      <c r="G32" s="157">
        <f>SUM(Ф.4.3.КФК1:Ф.4.3.КФК3!G32)</f>
        <v>0</v>
      </c>
      <c r="H32" s="157">
        <f>SUM(Ф.4.3.КФК1:Ф.4.3.КФК3!H32)</f>
        <v>0</v>
      </c>
      <c r="I32" s="157">
        <f>SUM(Ф.4.3.КФК1:Ф.4.3.КФК3!I32)</f>
        <v>0</v>
      </c>
      <c r="J32" s="157">
        <f>SUM(Ф.4.3.КФК1:Ф.4.3.КФК3!J32)</f>
        <v>0</v>
      </c>
      <c r="K32" s="157">
        <f>SUM(Ф.4.3.КФК1:Ф.4.3.КФК3!K32)</f>
        <v>0</v>
      </c>
      <c r="L32" s="157">
        <f>SUM(Ф.4.3.КФК1:Ф.4.3.КФК3!L32)</f>
        <v>0</v>
      </c>
      <c r="M32" s="157">
        <f>SUM(Ф.4.3.КФК1:Ф.4.3.КФК3!M32)</f>
        <v>0</v>
      </c>
      <c r="N32" s="157">
        <f>SUM(Ф.4.3.КФК1:Ф.4.3.КФК3!N32)</f>
        <v>0</v>
      </c>
    </row>
    <row r="33" spans="1:14" s="2" customFormat="1" ht="12.75" thickTop="1" thickBot="1" x14ac:dyDescent="0.25">
      <c r="A33" s="304" t="s">
        <v>2270</v>
      </c>
      <c r="B33" s="298">
        <v>2230</v>
      </c>
      <c r="C33" s="298">
        <v>110</v>
      </c>
      <c r="D33" s="157">
        <f>SUM(Ф.4.3.КФК1:Ф.4.3.КФК3!D33)</f>
        <v>0</v>
      </c>
      <c r="E33" s="157">
        <f>SUM(Ф.4.3.КФК1:Ф.4.3.КФК3!E33)</f>
        <v>0</v>
      </c>
      <c r="F33" s="157">
        <f>SUM(Ф.4.3.КФК1:Ф.4.3.КФК3!F33)</f>
        <v>0</v>
      </c>
      <c r="G33" s="157">
        <f>SUM(Ф.4.3.КФК1:Ф.4.3.КФК3!G33)</f>
        <v>0</v>
      </c>
      <c r="H33" s="157">
        <f>SUM(Ф.4.3.КФК1:Ф.4.3.КФК3!H33)</f>
        <v>0</v>
      </c>
      <c r="I33" s="157">
        <f>SUM(Ф.4.3.КФК1:Ф.4.3.КФК3!I33)</f>
        <v>0</v>
      </c>
      <c r="J33" s="157">
        <f>SUM(Ф.4.3.КФК1:Ф.4.3.КФК3!J33)</f>
        <v>0</v>
      </c>
      <c r="K33" s="157">
        <f>SUM(Ф.4.3.КФК1:Ф.4.3.КФК3!K33)</f>
        <v>0</v>
      </c>
      <c r="L33" s="157">
        <f>SUM(Ф.4.3.КФК1:Ф.4.3.КФК3!L33)</f>
        <v>0</v>
      </c>
      <c r="M33" s="157">
        <f>SUM(Ф.4.3.КФК1:Ф.4.3.КФК3!M33)</f>
        <v>0</v>
      </c>
      <c r="N33" s="157">
        <f>SUM(Ф.4.3.КФК1:Ф.4.3.КФК3!N33)</f>
        <v>0</v>
      </c>
    </row>
    <row r="34" spans="1:14" s="2" customFormat="1" ht="12.75" thickTop="1" thickBot="1" x14ac:dyDescent="0.25">
      <c r="A34" s="179" t="s">
        <v>2271</v>
      </c>
      <c r="B34" s="298">
        <v>2240</v>
      </c>
      <c r="C34" s="298">
        <v>120</v>
      </c>
      <c r="D34" s="157">
        <f>SUM(Ф.4.3.КФК1:Ф.4.3.КФК3!D34)</f>
        <v>0</v>
      </c>
      <c r="E34" s="157">
        <f>SUM(Ф.4.3.КФК1:Ф.4.3.КФК3!E34)</f>
        <v>0</v>
      </c>
      <c r="F34" s="157">
        <f>SUM(Ф.4.3.КФК1:Ф.4.3.КФК3!F34)</f>
        <v>0</v>
      </c>
      <c r="G34" s="157">
        <f>SUM(Ф.4.3.КФК1:Ф.4.3.КФК3!G34)</f>
        <v>0</v>
      </c>
      <c r="H34" s="157">
        <f>SUM(Ф.4.3.КФК1:Ф.4.3.КФК3!H34)</f>
        <v>0</v>
      </c>
      <c r="I34" s="157">
        <f>SUM(Ф.4.3.КФК1:Ф.4.3.КФК3!I34)</f>
        <v>0</v>
      </c>
      <c r="J34" s="157">
        <f>SUM(Ф.4.3.КФК1:Ф.4.3.КФК3!J34)</f>
        <v>0</v>
      </c>
      <c r="K34" s="157">
        <f>SUM(Ф.4.3.КФК1:Ф.4.3.КФК3!K34)</f>
        <v>0</v>
      </c>
      <c r="L34" s="157">
        <f>SUM(Ф.4.3.КФК1:Ф.4.3.КФК3!L34)</f>
        <v>0</v>
      </c>
      <c r="M34" s="157">
        <f>SUM(Ф.4.3.КФК1:Ф.4.3.КФК3!M34)</f>
        <v>0</v>
      </c>
      <c r="N34" s="157">
        <f>SUM(Ф.4.3.КФК1:Ф.4.3.КФК3!N34)</f>
        <v>0</v>
      </c>
    </row>
    <row r="35" spans="1:14" s="2" customFormat="1" ht="12.75" thickTop="1" thickBot="1" x14ac:dyDescent="0.25">
      <c r="A35" s="179" t="s">
        <v>1258</v>
      </c>
      <c r="B35" s="298">
        <v>2250</v>
      </c>
      <c r="C35" s="298">
        <v>130</v>
      </c>
      <c r="D35" s="157">
        <f>SUM(Ф.4.3.КФК1:Ф.4.3.КФК3!D35)</f>
        <v>0</v>
      </c>
      <c r="E35" s="157">
        <f>SUM(Ф.4.3.КФК1:Ф.4.3.КФК3!E35)</f>
        <v>0</v>
      </c>
      <c r="F35" s="157">
        <f>SUM(Ф.4.3.КФК1:Ф.4.3.КФК3!F35)</f>
        <v>0</v>
      </c>
      <c r="G35" s="157">
        <f>SUM(Ф.4.3.КФК1:Ф.4.3.КФК3!G35)</f>
        <v>0</v>
      </c>
      <c r="H35" s="157">
        <f>SUM(Ф.4.3.КФК1:Ф.4.3.КФК3!H35)</f>
        <v>0</v>
      </c>
      <c r="I35" s="157">
        <f>SUM(Ф.4.3.КФК1:Ф.4.3.КФК3!I35)</f>
        <v>0</v>
      </c>
      <c r="J35" s="157">
        <f>SUM(Ф.4.3.КФК1:Ф.4.3.КФК3!J35)</f>
        <v>0</v>
      </c>
      <c r="K35" s="157">
        <f>SUM(Ф.4.3.КФК1:Ф.4.3.КФК3!K35)</f>
        <v>0</v>
      </c>
      <c r="L35" s="157">
        <f>SUM(Ф.4.3.КФК1:Ф.4.3.КФК3!L35)</f>
        <v>0</v>
      </c>
      <c r="M35" s="157">
        <f>SUM(Ф.4.3.КФК1:Ф.4.3.КФК3!M35)</f>
        <v>0</v>
      </c>
      <c r="N35" s="157">
        <f>SUM(Ф.4.3.КФК1:Ф.4.3.КФК3!N35)</f>
        <v>0</v>
      </c>
    </row>
    <row r="36" spans="1:14" s="2" customFormat="1" ht="12.75" customHeight="1" thickTop="1" thickBot="1" x14ac:dyDescent="0.25">
      <c r="A36" s="305" t="s">
        <v>2272</v>
      </c>
      <c r="B36" s="298">
        <v>2260</v>
      </c>
      <c r="C36" s="298">
        <v>140</v>
      </c>
      <c r="D36" s="157">
        <f>SUM(Ф.4.3.КФК1:Ф.4.3.КФК3!D36)</f>
        <v>0</v>
      </c>
      <c r="E36" s="157">
        <f>SUM(Ф.4.3.КФК1:Ф.4.3.КФК3!E36)</f>
        <v>0</v>
      </c>
      <c r="F36" s="157">
        <f>SUM(Ф.4.3.КФК1:Ф.4.3.КФК3!F36)</f>
        <v>0</v>
      </c>
      <c r="G36" s="157">
        <f>SUM(Ф.4.3.КФК1:Ф.4.3.КФК3!G36)</f>
        <v>0</v>
      </c>
      <c r="H36" s="157">
        <f>SUM(Ф.4.3.КФК1:Ф.4.3.КФК3!H36)</f>
        <v>0</v>
      </c>
      <c r="I36" s="157">
        <f>SUM(Ф.4.3.КФК1:Ф.4.3.КФК3!I36)</f>
        <v>0</v>
      </c>
      <c r="J36" s="157">
        <f>SUM(Ф.4.3.КФК1:Ф.4.3.КФК3!J36)</f>
        <v>0</v>
      </c>
      <c r="K36" s="157">
        <f>SUM(Ф.4.3.КФК1:Ф.4.3.КФК3!K36)</f>
        <v>0</v>
      </c>
      <c r="L36" s="157">
        <f>SUM(Ф.4.3.КФК1:Ф.4.3.КФК3!L36)</f>
        <v>0</v>
      </c>
      <c r="M36" s="157">
        <f>SUM(Ф.4.3.КФК1:Ф.4.3.КФК3!M36)</f>
        <v>0</v>
      </c>
      <c r="N36" s="157">
        <f>SUM(Ф.4.3.КФК1:Ф.4.3.КФК3!N36)</f>
        <v>0</v>
      </c>
    </row>
    <row r="37" spans="1:14" s="2" customFormat="1" ht="12.75" thickTop="1" thickBot="1" x14ac:dyDescent="0.25">
      <c r="A37" s="180" t="s">
        <v>1259</v>
      </c>
      <c r="B37" s="298">
        <v>2270</v>
      </c>
      <c r="C37" s="298">
        <v>150</v>
      </c>
      <c r="D37" s="157">
        <f>SUM(Ф.4.3.КФК1:Ф.4.3.КФК3!D37)</f>
        <v>0</v>
      </c>
      <c r="E37" s="157">
        <f>SUM(Ф.4.3.КФК1:Ф.4.3.КФК3!E37)</f>
        <v>0</v>
      </c>
      <c r="F37" s="157">
        <f>SUM(Ф.4.3.КФК1:Ф.4.3.КФК3!F37)</f>
        <v>0</v>
      </c>
      <c r="G37" s="157">
        <f>SUM(Ф.4.3.КФК1:Ф.4.3.КФК3!G37)</f>
        <v>0</v>
      </c>
      <c r="H37" s="157">
        <f>SUM(Ф.4.3.КФК1:Ф.4.3.КФК3!H37)</f>
        <v>0</v>
      </c>
      <c r="I37" s="157">
        <f>SUM(Ф.4.3.КФК1:Ф.4.3.КФК3!I37)</f>
        <v>0</v>
      </c>
      <c r="J37" s="157">
        <f>SUM(Ф.4.3.КФК1:Ф.4.3.КФК3!J37)</f>
        <v>0</v>
      </c>
      <c r="K37" s="157">
        <f>SUM(Ф.4.3.КФК1:Ф.4.3.КФК3!K37)</f>
        <v>0</v>
      </c>
      <c r="L37" s="157">
        <f>SUM(Ф.4.3.КФК1:Ф.4.3.КФК3!L37)</f>
        <v>0</v>
      </c>
      <c r="M37" s="157">
        <f>SUM(Ф.4.3.КФК1:Ф.4.3.КФК3!M37)</f>
        <v>0</v>
      </c>
      <c r="N37" s="157">
        <f>SUM(Ф.4.3.КФК1:Ф.4.3.КФК3!N37)</f>
        <v>0</v>
      </c>
    </row>
    <row r="38" spans="1:14" s="2" customFormat="1" ht="12.75" thickTop="1" thickBot="1" x14ac:dyDescent="0.25">
      <c r="A38" s="300" t="s">
        <v>1260</v>
      </c>
      <c r="B38" s="301">
        <v>2271</v>
      </c>
      <c r="C38" s="301">
        <v>160</v>
      </c>
      <c r="D38" s="157">
        <f>SUM(Ф.4.3.КФК1:Ф.4.3.КФК3!D38)</f>
        <v>0</v>
      </c>
      <c r="E38" s="157">
        <f>SUM(Ф.4.3.КФК1:Ф.4.3.КФК3!E38)</f>
        <v>0</v>
      </c>
      <c r="F38" s="157">
        <f>SUM(Ф.4.3.КФК1:Ф.4.3.КФК3!F38)</f>
        <v>0</v>
      </c>
      <c r="G38" s="157">
        <f>SUM(Ф.4.3.КФК1:Ф.4.3.КФК3!G38)</f>
        <v>0</v>
      </c>
      <c r="H38" s="157">
        <f>SUM(Ф.4.3.КФК1:Ф.4.3.КФК3!H38)</f>
        <v>0</v>
      </c>
      <c r="I38" s="157">
        <f>SUM(Ф.4.3.КФК1:Ф.4.3.КФК3!I38)</f>
        <v>0</v>
      </c>
      <c r="J38" s="157">
        <f>SUM(Ф.4.3.КФК1:Ф.4.3.КФК3!J38)</f>
        <v>0</v>
      </c>
      <c r="K38" s="157">
        <f>SUM(Ф.4.3.КФК1:Ф.4.3.КФК3!K38)</f>
        <v>0</v>
      </c>
      <c r="L38" s="157">
        <f>SUM(Ф.4.3.КФК1:Ф.4.3.КФК3!L38)</f>
        <v>0</v>
      </c>
      <c r="M38" s="157">
        <f>SUM(Ф.4.3.КФК1:Ф.4.3.КФК3!M38)</f>
        <v>0</v>
      </c>
      <c r="N38" s="157">
        <f>SUM(Ф.4.3.КФК1:Ф.4.3.КФК3!N38)</f>
        <v>0</v>
      </c>
    </row>
    <row r="39" spans="1:14" s="2" customFormat="1" ht="12.75" thickTop="1" thickBot="1" x14ac:dyDescent="0.25">
      <c r="A39" s="300" t="s">
        <v>2273</v>
      </c>
      <c r="B39" s="301">
        <v>2272</v>
      </c>
      <c r="C39" s="301">
        <v>170</v>
      </c>
      <c r="D39" s="157">
        <f>SUM(Ф.4.3.КФК1:Ф.4.3.КФК3!D39)</f>
        <v>0</v>
      </c>
      <c r="E39" s="157">
        <f>SUM(Ф.4.3.КФК1:Ф.4.3.КФК3!E39)</f>
        <v>0</v>
      </c>
      <c r="F39" s="157">
        <f>SUM(Ф.4.3.КФК1:Ф.4.3.КФК3!F39)</f>
        <v>0</v>
      </c>
      <c r="G39" s="157">
        <f>SUM(Ф.4.3.КФК1:Ф.4.3.КФК3!G39)</f>
        <v>0</v>
      </c>
      <c r="H39" s="157">
        <f>SUM(Ф.4.3.КФК1:Ф.4.3.КФК3!H39)</f>
        <v>0</v>
      </c>
      <c r="I39" s="157">
        <f>SUM(Ф.4.3.КФК1:Ф.4.3.КФК3!I39)</f>
        <v>0</v>
      </c>
      <c r="J39" s="157">
        <f>SUM(Ф.4.3.КФК1:Ф.4.3.КФК3!J39)</f>
        <v>0</v>
      </c>
      <c r="K39" s="157">
        <f>SUM(Ф.4.3.КФК1:Ф.4.3.КФК3!K39)</f>
        <v>0</v>
      </c>
      <c r="L39" s="157">
        <f>SUM(Ф.4.3.КФК1:Ф.4.3.КФК3!L39)</f>
        <v>0</v>
      </c>
      <c r="M39" s="157">
        <f>SUM(Ф.4.3.КФК1:Ф.4.3.КФК3!M39)</f>
        <v>0</v>
      </c>
      <c r="N39" s="157">
        <f>SUM(Ф.4.3.КФК1:Ф.4.3.КФК3!N39)</f>
        <v>0</v>
      </c>
    </row>
    <row r="40" spans="1:14" s="2" customFormat="1" ht="12.75" thickTop="1" thickBot="1" x14ac:dyDescent="0.25">
      <c r="A40" s="300" t="s">
        <v>1261</v>
      </c>
      <c r="B40" s="301">
        <v>2273</v>
      </c>
      <c r="C40" s="301">
        <v>180</v>
      </c>
      <c r="D40" s="157">
        <f>SUM(Ф.4.3.КФК1:Ф.4.3.КФК3!D40)</f>
        <v>0</v>
      </c>
      <c r="E40" s="157">
        <f>SUM(Ф.4.3.КФК1:Ф.4.3.КФК3!E40)</f>
        <v>0</v>
      </c>
      <c r="F40" s="157">
        <f>SUM(Ф.4.3.КФК1:Ф.4.3.КФК3!F40)</f>
        <v>0</v>
      </c>
      <c r="G40" s="157">
        <f>SUM(Ф.4.3.КФК1:Ф.4.3.КФК3!G40)</f>
        <v>0</v>
      </c>
      <c r="H40" s="157">
        <f>SUM(Ф.4.3.КФК1:Ф.4.3.КФК3!H40)</f>
        <v>0</v>
      </c>
      <c r="I40" s="157">
        <f>SUM(Ф.4.3.КФК1:Ф.4.3.КФК3!I40)</f>
        <v>0</v>
      </c>
      <c r="J40" s="157">
        <f>SUM(Ф.4.3.КФК1:Ф.4.3.КФК3!J40)</f>
        <v>0</v>
      </c>
      <c r="K40" s="157">
        <f>SUM(Ф.4.3.КФК1:Ф.4.3.КФК3!K40)</f>
        <v>0</v>
      </c>
      <c r="L40" s="157">
        <f>SUM(Ф.4.3.КФК1:Ф.4.3.КФК3!L40)</f>
        <v>0</v>
      </c>
      <c r="M40" s="157">
        <f>SUM(Ф.4.3.КФК1:Ф.4.3.КФК3!M40)</f>
        <v>0</v>
      </c>
      <c r="N40" s="157">
        <f>SUM(Ф.4.3.КФК1:Ф.4.3.КФК3!N40)</f>
        <v>0</v>
      </c>
    </row>
    <row r="41" spans="1:14" s="2" customFormat="1" ht="12.75" thickTop="1" thickBot="1" x14ac:dyDescent="0.25">
      <c r="A41" s="300" t="s">
        <v>1262</v>
      </c>
      <c r="B41" s="301">
        <v>2274</v>
      </c>
      <c r="C41" s="301">
        <v>190</v>
      </c>
      <c r="D41" s="157">
        <f>SUM(Ф.4.3.КФК1:Ф.4.3.КФК3!D41)</f>
        <v>0</v>
      </c>
      <c r="E41" s="157">
        <f>SUM(Ф.4.3.КФК1:Ф.4.3.КФК3!E41)</f>
        <v>0</v>
      </c>
      <c r="F41" s="157">
        <f>SUM(Ф.4.3.КФК1:Ф.4.3.КФК3!F41)</f>
        <v>0</v>
      </c>
      <c r="G41" s="157">
        <f>SUM(Ф.4.3.КФК1:Ф.4.3.КФК3!G41)</f>
        <v>0</v>
      </c>
      <c r="H41" s="157">
        <f>SUM(Ф.4.3.КФК1:Ф.4.3.КФК3!H41)</f>
        <v>0</v>
      </c>
      <c r="I41" s="157">
        <f>SUM(Ф.4.3.КФК1:Ф.4.3.КФК3!I41)</f>
        <v>0</v>
      </c>
      <c r="J41" s="157">
        <f>SUM(Ф.4.3.КФК1:Ф.4.3.КФК3!J41)</f>
        <v>0</v>
      </c>
      <c r="K41" s="157">
        <f>SUM(Ф.4.3.КФК1:Ф.4.3.КФК3!K41)</f>
        <v>0</v>
      </c>
      <c r="L41" s="157">
        <f>SUM(Ф.4.3.КФК1:Ф.4.3.КФК3!L41)</f>
        <v>0</v>
      </c>
      <c r="M41" s="157">
        <f>SUM(Ф.4.3.КФК1:Ф.4.3.КФК3!M41)</f>
        <v>0</v>
      </c>
      <c r="N41" s="157">
        <f>SUM(Ф.4.3.КФК1:Ф.4.3.КФК3!N41)</f>
        <v>0</v>
      </c>
    </row>
    <row r="42" spans="1:14" s="2" customFormat="1" ht="12.75" thickTop="1" thickBot="1" x14ac:dyDescent="0.25">
      <c r="A42" s="300" t="s">
        <v>1263</v>
      </c>
      <c r="B42" s="301">
        <v>2275</v>
      </c>
      <c r="C42" s="301">
        <v>200</v>
      </c>
      <c r="D42" s="157">
        <f>SUM(Ф.4.3.КФК1:Ф.4.3.КФК3!D42)</f>
        <v>0</v>
      </c>
      <c r="E42" s="157">
        <f>SUM(Ф.4.3.КФК1:Ф.4.3.КФК3!E42)</f>
        <v>0</v>
      </c>
      <c r="F42" s="157">
        <f>SUM(Ф.4.3.КФК1:Ф.4.3.КФК3!F42)</f>
        <v>0</v>
      </c>
      <c r="G42" s="157">
        <f>SUM(Ф.4.3.КФК1:Ф.4.3.КФК3!G42)</f>
        <v>0</v>
      </c>
      <c r="H42" s="157">
        <f>SUM(Ф.4.3.КФК1:Ф.4.3.КФК3!H42)</f>
        <v>0</v>
      </c>
      <c r="I42" s="157">
        <f>SUM(Ф.4.3.КФК1:Ф.4.3.КФК3!I42)</f>
        <v>0</v>
      </c>
      <c r="J42" s="157">
        <f>SUM(Ф.4.3.КФК1:Ф.4.3.КФК3!J42)</f>
        <v>0</v>
      </c>
      <c r="K42" s="157">
        <f>SUM(Ф.4.3.КФК1:Ф.4.3.КФК3!K42)</f>
        <v>0</v>
      </c>
      <c r="L42" s="157">
        <f>SUM(Ф.4.3.КФК1:Ф.4.3.КФК3!L42)</f>
        <v>0</v>
      </c>
      <c r="M42" s="157">
        <f>SUM(Ф.4.3.КФК1:Ф.4.3.КФК3!M42)</f>
        <v>0</v>
      </c>
      <c r="N42" s="157">
        <f>SUM(Ф.4.3.КФК1:Ф.4.3.КФК3!N42)</f>
        <v>0</v>
      </c>
    </row>
    <row r="43" spans="1:14" s="2" customFormat="1" ht="12.75" thickTop="1" thickBot="1" x14ac:dyDescent="0.25">
      <c r="A43" s="306" t="s">
        <v>2510</v>
      </c>
      <c r="B43" s="301">
        <v>2276</v>
      </c>
      <c r="C43" s="301">
        <v>210</v>
      </c>
      <c r="D43" s="157">
        <f>SUM(Ф.4.3.КФК1:Ф.4.3.КФК3!D43)</f>
        <v>0</v>
      </c>
      <c r="E43" s="157">
        <f>SUM(Ф.4.3.КФК1:Ф.4.3.КФК3!E43)</f>
        <v>0</v>
      </c>
      <c r="F43" s="157">
        <f>SUM(Ф.4.3.КФК1:Ф.4.3.КФК3!F43)</f>
        <v>0</v>
      </c>
      <c r="G43" s="157">
        <f>SUM(Ф.4.3.КФК1:Ф.4.3.КФК3!G43)</f>
        <v>0</v>
      </c>
      <c r="H43" s="157">
        <f>SUM(Ф.4.3.КФК1:Ф.4.3.КФК3!H43)</f>
        <v>0</v>
      </c>
      <c r="I43" s="157">
        <f>SUM(Ф.4.3.КФК1:Ф.4.3.КФК3!I43)</f>
        <v>0</v>
      </c>
      <c r="J43" s="157">
        <f>SUM(Ф.4.3.КФК1:Ф.4.3.КФК3!J43)</f>
        <v>0</v>
      </c>
      <c r="K43" s="157">
        <f>SUM(Ф.4.3.КФК1:Ф.4.3.КФК3!K43)</f>
        <v>0</v>
      </c>
      <c r="L43" s="157">
        <f>SUM(Ф.4.3.КФК1:Ф.4.3.КФК3!L43)</f>
        <v>0</v>
      </c>
      <c r="M43" s="157">
        <f>SUM(Ф.4.3.КФК1:Ф.4.3.КФК3!M43)</f>
        <v>0</v>
      </c>
      <c r="N43" s="157">
        <f>SUM(Ф.4.3.КФК1:Ф.4.3.КФК3!N43)</f>
        <v>0</v>
      </c>
    </row>
    <row r="44" spans="1:14" s="2" customFormat="1" ht="24" thickTop="1" thickBot="1" x14ac:dyDescent="0.25">
      <c r="A44" s="305" t="s">
        <v>2274</v>
      </c>
      <c r="B44" s="298">
        <v>2280</v>
      </c>
      <c r="C44" s="298">
        <v>220</v>
      </c>
      <c r="D44" s="157">
        <f>SUM(Ф.4.3.КФК1:Ф.4.3.КФК3!D44)</f>
        <v>0</v>
      </c>
      <c r="E44" s="157">
        <f>SUM(Ф.4.3.КФК1:Ф.4.3.КФК3!E44)</f>
        <v>0</v>
      </c>
      <c r="F44" s="157">
        <f>SUM(Ф.4.3.КФК1:Ф.4.3.КФК3!F44)</f>
        <v>0</v>
      </c>
      <c r="G44" s="157">
        <f>SUM(Ф.4.3.КФК1:Ф.4.3.КФК3!G44)</f>
        <v>0</v>
      </c>
      <c r="H44" s="157">
        <f>SUM(Ф.4.3.КФК1:Ф.4.3.КФК3!H44)</f>
        <v>0</v>
      </c>
      <c r="I44" s="157">
        <f>SUM(Ф.4.3.КФК1:Ф.4.3.КФК3!I44)</f>
        <v>0</v>
      </c>
      <c r="J44" s="157">
        <f>SUM(Ф.4.3.КФК1:Ф.4.3.КФК3!J44)</f>
        <v>0</v>
      </c>
      <c r="K44" s="157">
        <f>SUM(Ф.4.3.КФК1:Ф.4.3.КФК3!K44)</f>
        <v>0</v>
      </c>
      <c r="L44" s="157">
        <f>SUM(Ф.4.3.КФК1:Ф.4.3.КФК3!L44)</f>
        <v>0</v>
      </c>
      <c r="M44" s="157">
        <f>SUM(Ф.4.3.КФК1:Ф.4.3.КФК3!M44)</f>
        <v>0</v>
      </c>
      <c r="N44" s="157">
        <f>SUM(Ф.4.3.КФК1:Ф.4.3.КФК3!N44)</f>
        <v>0</v>
      </c>
    </row>
    <row r="45" spans="1:14" s="2" customFormat="1" ht="24" thickTop="1" thickBot="1" x14ac:dyDescent="0.25">
      <c r="A45" s="339" t="s">
        <v>2275</v>
      </c>
      <c r="B45" s="177">
        <v>2281</v>
      </c>
      <c r="C45" s="177">
        <v>230</v>
      </c>
      <c r="D45" s="157">
        <f>SUM(Ф.4.3.КФК1:Ф.4.3.КФК3!D45)</f>
        <v>0</v>
      </c>
      <c r="E45" s="157">
        <f>SUM(Ф.4.3.КФК1:Ф.4.3.КФК3!E45)</f>
        <v>0</v>
      </c>
      <c r="F45" s="157">
        <f>SUM(Ф.4.3.КФК1:Ф.4.3.КФК3!F45)</f>
        <v>0</v>
      </c>
      <c r="G45" s="157">
        <f>SUM(Ф.4.3.КФК1:Ф.4.3.КФК3!G45)</f>
        <v>0</v>
      </c>
      <c r="H45" s="157">
        <f>SUM(Ф.4.3.КФК1:Ф.4.3.КФК3!H45)</f>
        <v>0</v>
      </c>
      <c r="I45" s="157">
        <f>SUM(Ф.4.3.КФК1:Ф.4.3.КФК3!I45)</f>
        <v>0</v>
      </c>
      <c r="J45" s="157">
        <f>SUM(Ф.4.3.КФК1:Ф.4.3.КФК3!J45)</f>
        <v>0</v>
      </c>
      <c r="K45" s="157">
        <f>SUM(Ф.4.3.КФК1:Ф.4.3.КФК3!K45)</f>
        <v>0</v>
      </c>
      <c r="L45" s="157">
        <f>SUM(Ф.4.3.КФК1:Ф.4.3.КФК3!L45)</f>
        <v>0</v>
      </c>
      <c r="M45" s="157">
        <f>SUM(Ф.4.3.КФК1:Ф.4.3.КФК3!M45)</f>
        <v>0</v>
      </c>
      <c r="N45" s="157">
        <f>SUM(Ф.4.3.КФК1:Ф.4.3.КФК3!N45)</f>
        <v>0</v>
      </c>
    </row>
    <row r="46" spans="1:14" s="2" customFormat="1" ht="24" thickTop="1" thickBot="1" x14ac:dyDescent="0.25">
      <c r="A46" s="312" t="s">
        <v>2276</v>
      </c>
      <c r="B46" s="177">
        <v>2282</v>
      </c>
      <c r="C46" s="177">
        <v>240</v>
      </c>
      <c r="D46" s="157">
        <f>SUM(Ф.4.3.КФК1:Ф.4.3.КФК3!D46)</f>
        <v>0</v>
      </c>
      <c r="E46" s="157">
        <f>SUM(Ф.4.3.КФК1:Ф.4.3.КФК3!E46)</f>
        <v>0</v>
      </c>
      <c r="F46" s="157">
        <f>SUM(Ф.4.3.КФК1:Ф.4.3.КФК3!F46)</f>
        <v>0</v>
      </c>
      <c r="G46" s="157">
        <f>SUM(Ф.4.3.КФК1:Ф.4.3.КФК3!G46)</f>
        <v>0</v>
      </c>
      <c r="H46" s="157">
        <f>SUM(Ф.4.3.КФК1:Ф.4.3.КФК3!H46)</f>
        <v>0</v>
      </c>
      <c r="I46" s="157">
        <f>SUM(Ф.4.3.КФК1:Ф.4.3.КФК3!I46)</f>
        <v>0</v>
      </c>
      <c r="J46" s="157">
        <f>SUM(Ф.4.3.КФК1:Ф.4.3.КФК3!J46)</f>
        <v>0</v>
      </c>
      <c r="K46" s="157">
        <f>SUM(Ф.4.3.КФК1:Ф.4.3.КФК3!K46)</f>
        <v>0</v>
      </c>
      <c r="L46" s="157">
        <f>SUM(Ф.4.3.КФК1:Ф.4.3.КФК3!L46)</f>
        <v>0</v>
      </c>
      <c r="M46" s="157">
        <f>SUM(Ф.4.3.КФК1:Ф.4.3.КФК3!M46)</f>
        <v>0</v>
      </c>
      <c r="N46" s="157">
        <f>SUM(Ф.4.3.КФК1:Ф.4.3.КФК3!N46)</f>
        <v>0</v>
      </c>
    </row>
    <row r="47" spans="1:14" s="2" customFormat="1" ht="12.75" thickTop="1" thickBot="1" x14ac:dyDescent="0.25">
      <c r="A47" s="178" t="s">
        <v>2277</v>
      </c>
      <c r="B47" s="181">
        <v>2400</v>
      </c>
      <c r="C47" s="181">
        <v>250</v>
      </c>
      <c r="D47" s="157">
        <f>SUM(Ф.4.3.КФК1:Ф.4.3.КФК3!D47)</f>
        <v>0</v>
      </c>
      <c r="E47" s="157">
        <f>SUM(Ф.4.3.КФК1:Ф.4.3.КФК3!E47)</f>
        <v>0</v>
      </c>
      <c r="F47" s="157">
        <f>SUM(Ф.4.3.КФК1:Ф.4.3.КФК3!F47)</f>
        <v>0</v>
      </c>
      <c r="G47" s="157">
        <f>SUM(Ф.4.3.КФК1:Ф.4.3.КФК3!G47)</f>
        <v>0</v>
      </c>
      <c r="H47" s="157">
        <f>SUM(Ф.4.3.КФК1:Ф.4.3.КФК3!H47)</f>
        <v>0</v>
      </c>
      <c r="I47" s="157">
        <f>SUM(Ф.4.3.КФК1:Ф.4.3.КФК3!I47)</f>
        <v>0</v>
      </c>
      <c r="J47" s="157">
        <f>SUM(Ф.4.3.КФК1:Ф.4.3.КФК3!J47)</f>
        <v>0</v>
      </c>
      <c r="K47" s="157">
        <f>SUM(Ф.4.3.КФК1:Ф.4.3.КФК3!K47)</f>
        <v>0</v>
      </c>
      <c r="L47" s="157">
        <f>SUM(Ф.4.3.КФК1:Ф.4.3.КФК3!L47)</f>
        <v>0</v>
      </c>
      <c r="M47" s="157">
        <f>SUM(Ф.4.3.КФК1:Ф.4.3.КФК3!M47)</f>
        <v>0</v>
      </c>
      <c r="N47" s="157">
        <f>SUM(Ф.4.3.КФК1:Ф.4.3.КФК3!N47)</f>
        <v>0</v>
      </c>
    </row>
    <row r="48" spans="1:14" s="2" customFormat="1" ht="12.75" thickTop="1" thickBot="1" x14ac:dyDescent="0.25">
      <c r="A48" s="309" t="s">
        <v>2278</v>
      </c>
      <c r="B48" s="182">
        <v>2410</v>
      </c>
      <c r="C48" s="182">
        <v>260</v>
      </c>
      <c r="D48" s="157">
        <f>SUM(Ф.4.3.КФК1:Ф.4.3.КФК3!D48)</f>
        <v>0</v>
      </c>
      <c r="E48" s="157">
        <f>SUM(Ф.4.3.КФК1:Ф.4.3.КФК3!E48)</f>
        <v>0</v>
      </c>
      <c r="F48" s="157">
        <f>SUM(Ф.4.3.КФК1:Ф.4.3.КФК3!F48)</f>
        <v>0</v>
      </c>
      <c r="G48" s="157">
        <f>SUM(Ф.4.3.КФК1:Ф.4.3.КФК3!G48)</f>
        <v>0</v>
      </c>
      <c r="H48" s="157">
        <f>SUM(Ф.4.3.КФК1:Ф.4.3.КФК3!H48)</f>
        <v>0</v>
      </c>
      <c r="I48" s="157">
        <f>SUM(Ф.4.3.КФК1:Ф.4.3.КФК3!I48)</f>
        <v>0</v>
      </c>
      <c r="J48" s="157">
        <f>SUM(Ф.4.3.КФК1:Ф.4.3.КФК3!J48)</f>
        <v>0</v>
      </c>
      <c r="K48" s="157">
        <f>SUM(Ф.4.3.КФК1:Ф.4.3.КФК3!K48)</f>
        <v>0</v>
      </c>
      <c r="L48" s="157">
        <f>SUM(Ф.4.3.КФК1:Ф.4.3.КФК3!L48)</f>
        <v>0</v>
      </c>
      <c r="M48" s="157">
        <f>SUM(Ф.4.3.КФК1:Ф.4.3.КФК3!M48)</f>
        <v>0</v>
      </c>
      <c r="N48" s="157">
        <f>SUM(Ф.4.3.КФК1:Ф.4.3.КФК3!N48)</f>
        <v>0</v>
      </c>
    </row>
    <row r="49" spans="1:14" s="2" customFormat="1" ht="12.75" thickTop="1" thickBot="1" x14ac:dyDescent="0.25">
      <c r="A49" s="309" t="s">
        <v>2279</v>
      </c>
      <c r="B49" s="182">
        <v>2420</v>
      </c>
      <c r="C49" s="182">
        <v>270</v>
      </c>
      <c r="D49" s="157">
        <f>SUM(Ф.4.3.КФК1:Ф.4.3.КФК3!D49)</f>
        <v>0</v>
      </c>
      <c r="E49" s="157">
        <f>SUM(Ф.4.3.КФК1:Ф.4.3.КФК3!E49)</f>
        <v>0</v>
      </c>
      <c r="F49" s="157">
        <f>SUM(Ф.4.3.КФК1:Ф.4.3.КФК3!F49)</f>
        <v>0</v>
      </c>
      <c r="G49" s="157">
        <f>SUM(Ф.4.3.КФК1:Ф.4.3.КФК3!G49)</f>
        <v>0</v>
      </c>
      <c r="H49" s="157">
        <f>SUM(Ф.4.3.КФК1:Ф.4.3.КФК3!H49)</f>
        <v>0</v>
      </c>
      <c r="I49" s="157">
        <f>SUM(Ф.4.3.КФК1:Ф.4.3.КФК3!I49)</f>
        <v>0</v>
      </c>
      <c r="J49" s="157">
        <f>SUM(Ф.4.3.КФК1:Ф.4.3.КФК3!J49)</f>
        <v>0</v>
      </c>
      <c r="K49" s="157">
        <f>SUM(Ф.4.3.КФК1:Ф.4.3.КФК3!K49)</f>
        <v>0</v>
      </c>
      <c r="L49" s="157">
        <f>SUM(Ф.4.3.КФК1:Ф.4.3.КФК3!L49)</f>
        <v>0</v>
      </c>
      <c r="M49" s="157">
        <f>SUM(Ф.4.3.КФК1:Ф.4.3.КФК3!M49)</f>
        <v>0</v>
      </c>
      <c r="N49" s="157">
        <f>SUM(Ф.4.3.КФК1:Ф.4.3.КФК3!N49)</f>
        <v>0</v>
      </c>
    </row>
    <row r="50" spans="1:14" s="2" customFormat="1" ht="11.25" customHeight="1" thickTop="1" thickBot="1" x14ac:dyDescent="0.25">
      <c r="A50" s="310" t="s">
        <v>2280</v>
      </c>
      <c r="B50" s="181">
        <v>2600</v>
      </c>
      <c r="C50" s="181">
        <v>280</v>
      </c>
      <c r="D50" s="157">
        <f>SUM(Ф.4.3.КФК1:Ф.4.3.КФК3!D50)</f>
        <v>0</v>
      </c>
      <c r="E50" s="157">
        <f>SUM(Ф.4.3.КФК1:Ф.4.3.КФК3!E50)</f>
        <v>0</v>
      </c>
      <c r="F50" s="157">
        <f>SUM(Ф.4.3.КФК1:Ф.4.3.КФК3!F50)</f>
        <v>0</v>
      </c>
      <c r="G50" s="157">
        <f>SUM(Ф.4.3.КФК1:Ф.4.3.КФК3!G50)</f>
        <v>0</v>
      </c>
      <c r="H50" s="157">
        <f>SUM(Ф.4.3.КФК1:Ф.4.3.КФК3!H50)</f>
        <v>0</v>
      </c>
      <c r="I50" s="157">
        <f>SUM(Ф.4.3.КФК1:Ф.4.3.КФК3!I50)</f>
        <v>0</v>
      </c>
      <c r="J50" s="157">
        <f>SUM(Ф.4.3.КФК1:Ф.4.3.КФК3!J50)</f>
        <v>0</v>
      </c>
      <c r="K50" s="157">
        <f>SUM(Ф.4.3.КФК1:Ф.4.3.КФК3!K50)</f>
        <v>0</v>
      </c>
      <c r="L50" s="157">
        <f>SUM(Ф.4.3.КФК1:Ф.4.3.КФК3!L50)</f>
        <v>0</v>
      </c>
      <c r="M50" s="157">
        <f>SUM(Ф.4.3.КФК1:Ф.4.3.КФК3!M50)</f>
        <v>0</v>
      </c>
      <c r="N50" s="157">
        <f>SUM(Ф.4.3.КФК1:Ф.4.3.КФК3!N50)</f>
        <v>0</v>
      </c>
    </row>
    <row r="51" spans="1:14" s="2" customFormat="1" ht="11.25" customHeight="1" thickTop="1" thickBot="1" x14ac:dyDescent="0.25">
      <c r="A51" s="180" t="s">
        <v>1264</v>
      </c>
      <c r="B51" s="182">
        <v>2610</v>
      </c>
      <c r="C51" s="182">
        <v>290</v>
      </c>
      <c r="D51" s="157">
        <f>SUM(Ф.4.3.КФК1:Ф.4.3.КФК3!D51)</f>
        <v>0</v>
      </c>
      <c r="E51" s="157">
        <f>SUM(Ф.4.3.КФК1:Ф.4.3.КФК3!E51)</f>
        <v>0</v>
      </c>
      <c r="F51" s="157">
        <f>SUM(Ф.4.3.КФК1:Ф.4.3.КФК3!F51)</f>
        <v>0</v>
      </c>
      <c r="G51" s="157">
        <f>SUM(Ф.4.3.КФК1:Ф.4.3.КФК3!G51)</f>
        <v>0</v>
      </c>
      <c r="H51" s="157">
        <f>SUM(Ф.4.3.КФК1:Ф.4.3.КФК3!H51)</f>
        <v>0</v>
      </c>
      <c r="I51" s="157">
        <f>SUM(Ф.4.3.КФК1:Ф.4.3.КФК3!I51)</f>
        <v>0</v>
      </c>
      <c r="J51" s="157">
        <f>SUM(Ф.4.3.КФК1:Ф.4.3.КФК3!J51)</f>
        <v>0</v>
      </c>
      <c r="K51" s="157">
        <f>SUM(Ф.4.3.КФК1:Ф.4.3.КФК3!K51)</f>
        <v>0</v>
      </c>
      <c r="L51" s="157">
        <f>SUM(Ф.4.3.КФК1:Ф.4.3.КФК3!L51)</f>
        <v>0</v>
      </c>
      <c r="M51" s="157">
        <f>SUM(Ф.4.3.КФК1:Ф.4.3.КФК3!M51)</f>
        <v>0</v>
      </c>
      <c r="N51" s="157">
        <f>SUM(Ф.4.3.КФК1:Ф.4.3.КФК3!N51)</f>
        <v>0</v>
      </c>
    </row>
    <row r="52" spans="1:14" s="2" customFormat="1" ht="12.75" thickTop="1" thickBot="1" x14ac:dyDescent="0.25">
      <c r="A52" s="180" t="s">
        <v>1265</v>
      </c>
      <c r="B52" s="182">
        <v>2620</v>
      </c>
      <c r="C52" s="182">
        <v>300</v>
      </c>
      <c r="D52" s="157">
        <f>SUM(Ф.4.3.КФК1:Ф.4.3.КФК3!D52)</f>
        <v>0</v>
      </c>
      <c r="E52" s="157">
        <f>SUM(Ф.4.3.КФК1:Ф.4.3.КФК3!E52)</f>
        <v>0</v>
      </c>
      <c r="F52" s="157">
        <f>SUM(Ф.4.3.КФК1:Ф.4.3.КФК3!F52)</f>
        <v>0</v>
      </c>
      <c r="G52" s="157">
        <f>SUM(Ф.4.3.КФК1:Ф.4.3.КФК3!G52)</f>
        <v>0</v>
      </c>
      <c r="H52" s="157">
        <f>SUM(Ф.4.3.КФК1:Ф.4.3.КФК3!H52)</f>
        <v>0</v>
      </c>
      <c r="I52" s="157">
        <f>SUM(Ф.4.3.КФК1:Ф.4.3.КФК3!I52)</f>
        <v>0</v>
      </c>
      <c r="J52" s="157">
        <f>SUM(Ф.4.3.КФК1:Ф.4.3.КФК3!J52)</f>
        <v>0</v>
      </c>
      <c r="K52" s="157">
        <f>SUM(Ф.4.3.КФК1:Ф.4.3.КФК3!K52)</f>
        <v>0</v>
      </c>
      <c r="L52" s="157">
        <f>SUM(Ф.4.3.КФК1:Ф.4.3.КФК3!L52)</f>
        <v>0</v>
      </c>
      <c r="M52" s="157">
        <f>SUM(Ф.4.3.КФК1:Ф.4.3.КФК3!M52)</f>
        <v>0</v>
      </c>
      <c r="N52" s="157">
        <f>SUM(Ф.4.3.КФК1:Ф.4.3.КФК3!N52)</f>
        <v>0</v>
      </c>
    </row>
    <row r="53" spans="1:14" s="2" customFormat="1" ht="12" customHeight="1" thickTop="1" thickBot="1" x14ac:dyDescent="0.25">
      <c r="A53" s="309" t="s">
        <v>2281</v>
      </c>
      <c r="B53" s="182">
        <v>2630</v>
      </c>
      <c r="C53" s="182">
        <v>310</v>
      </c>
      <c r="D53" s="157">
        <f>SUM(Ф.4.3.КФК1:Ф.4.3.КФК3!D53)</f>
        <v>0</v>
      </c>
      <c r="E53" s="157">
        <f>SUM(Ф.4.3.КФК1:Ф.4.3.КФК3!E53)</f>
        <v>0</v>
      </c>
      <c r="F53" s="157">
        <f>SUM(Ф.4.3.КФК1:Ф.4.3.КФК3!F53)</f>
        <v>0</v>
      </c>
      <c r="G53" s="157">
        <f>SUM(Ф.4.3.КФК1:Ф.4.3.КФК3!G53)</f>
        <v>0</v>
      </c>
      <c r="H53" s="157">
        <f>SUM(Ф.4.3.КФК1:Ф.4.3.КФК3!H53)</f>
        <v>0</v>
      </c>
      <c r="I53" s="157">
        <f>SUM(Ф.4.3.КФК1:Ф.4.3.КФК3!I53)</f>
        <v>0</v>
      </c>
      <c r="J53" s="157">
        <f>SUM(Ф.4.3.КФК1:Ф.4.3.КФК3!J53)</f>
        <v>0</v>
      </c>
      <c r="K53" s="157">
        <f>SUM(Ф.4.3.КФК1:Ф.4.3.КФК3!K53)</f>
        <v>0</v>
      </c>
      <c r="L53" s="157">
        <f>SUM(Ф.4.3.КФК1:Ф.4.3.КФК3!L53)</f>
        <v>0</v>
      </c>
      <c r="M53" s="157">
        <f>SUM(Ф.4.3.КФК1:Ф.4.3.КФК3!M53)</f>
        <v>0</v>
      </c>
      <c r="N53" s="157">
        <f>SUM(Ф.4.3.КФК1:Ф.4.3.КФК3!N53)</f>
        <v>0</v>
      </c>
    </row>
    <row r="54" spans="1:14" s="2" customFormat="1" ht="12.75" thickTop="1" thickBot="1" x14ac:dyDescent="0.25">
      <c r="A54" s="311" t="s">
        <v>2282</v>
      </c>
      <c r="B54" s="181">
        <v>2700</v>
      </c>
      <c r="C54" s="181">
        <v>320</v>
      </c>
      <c r="D54" s="157">
        <f>SUM(Ф.4.3.КФК1:Ф.4.3.КФК3!D54)</f>
        <v>0</v>
      </c>
      <c r="E54" s="157">
        <f>SUM(Ф.4.3.КФК1:Ф.4.3.КФК3!E54)</f>
        <v>0</v>
      </c>
      <c r="F54" s="157">
        <f>SUM(Ф.4.3.КФК1:Ф.4.3.КФК3!F54)</f>
        <v>0</v>
      </c>
      <c r="G54" s="157">
        <f>SUM(Ф.4.3.КФК1:Ф.4.3.КФК3!G54)</f>
        <v>0</v>
      </c>
      <c r="H54" s="157">
        <f>SUM(Ф.4.3.КФК1:Ф.4.3.КФК3!H54)</f>
        <v>0</v>
      </c>
      <c r="I54" s="157">
        <f>SUM(Ф.4.3.КФК1:Ф.4.3.КФК3!I54)</f>
        <v>0</v>
      </c>
      <c r="J54" s="157">
        <f>SUM(Ф.4.3.КФК1:Ф.4.3.КФК3!J54)</f>
        <v>0</v>
      </c>
      <c r="K54" s="157">
        <f>SUM(Ф.4.3.КФК1:Ф.4.3.КФК3!K54)</f>
        <v>0</v>
      </c>
      <c r="L54" s="157">
        <f>SUM(Ф.4.3.КФК1:Ф.4.3.КФК3!L54)</f>
        <v>0</v>
      </c>
      <c r="M54" s="157">
        <f>SUM(Ф.4.3.КФК1:Ф.4.3.КФК3!M54)</f>
        <v>0</v>
      </c>
      <c r="N54" s="157">
        <f>SUM(Ф.4.3.КФК1:Ф.4.3.КФК3!N54)</f>
        <v>0</v>
      </c>
    </row>
    <row r="55" spans="1:14" s="2" customFormat="1" ht="12.75" thickTop="1" thickBot="1" x14ac:dyDescent="0.25">
      <c r="A55" s="180" t="s">
        <v>2283</v>
      </c>
      <c r="B55" s="182">
        <v>2710</v>
      </c>
      <c r="C55" s="182">
        <v>330</v>
      </c>
      <c r="D55" s="157">
        <f>SUM(Ф.4.3.КФК1:Ф.4.3.КФК3!D55)</f>
        <v>0</v>
      </c>
      <c r="E55" s="157">
        <f>SUM(Ф.4.3.КФК1:Ф.4.3.КФК3!E55)</f>
        <v>0</v>
      </c>
      <c r="F55" s="157">
        <f>SUM(Ф.4.3.КФК1:Ф.4.3.КФК3!F55)</f>
        <v>0</v>
      </c>
      <c r="G55" s="157">
        <f>SUM(Ф.4.3.КФК1:Ф.4.3.КФК3!G55)</f>
        <v>0</v>
      </c>
      <c r="H55" s="157">
        <f>SUM(Ф.4.3.КФК1:Ф.4.3.КФК3!H55)</f>
        <v>0</v>
      </c>
      <c r="I55" s="157">
        <f>SUM(Ф.4.3.КФК1:Ф.4.3.КФК3!I55)</f>
        <v>0</v>
      </c>
      <c r="J55" s="157">
        <f>SUM(Ф.4.3.КФК1:Ф.4.3.КФК3!J55)</f>
        <v>0</v>
      </c>
      <c r="K55" s="157">
        <f>SUM(Ф.4.3.КФК1:Ф.4.3.КФК3!K55)</f>
        <v>0</v>
      </c>
      <c r="L55" s="157">
        <f>SUM(Ф.4.3.КФК1:Ф.4.3.КФК3!L55)</f>
        <v>0</v>
      </c>
      <c r="M55" s="157">
        <f>SUM(Ф.4.3.КФК1:Ф.4.3.КФК3!M55)</f>
        <v>0</v>
      </c>
      <c r="N55" s="157">
        <f>SUM(Ф.4.3.КФК1:Ф.4.3.КФК3!N55)</f>
        <v>0</v>
      </c>
    </row>
    <row r="56" spans="1:14" s="2" customFormat="1" ht="12.75" thickTop="1" thickBot="1" x14ac:dyDescent="0.25">
      <c r="A56" s="180" t="s">
        <v>2284</v>
      </c>
      <c r="B56" s="182">
        <v>2720</v>
      </c>
      <c r="C56" s="182">
        <v>340</v>
      </c>
      <c r="D56" s="157">
        <f>SUM(Ф.4.3.КФК1:Ф.4.3.КФК3!D56)</f>
        <v>0</v>
      </c>
      <c r="E56" s="157">
        <f>SUM(Ф.4.3.КФК1:Ф.4.3.КФК3!E56)</f>
        <v>0</v>
      </c>
      <c r="F56" s="157">
        <f>SUM(Ф.4.3.КФК1:Ф.4.3.КФК3!F56)</f>
        <v>0</v>
      </c>
      <c r="G56" s="157">
        <f>SUM(Ф.4.3.КФК1:Ф.4.3.КФК3!G56)</f>
        <v>0</v>
      </c>
      <c r="H56" s="157">
        <f>SUM(Ф.4.3.КФК1:Ф.4.3.КФК3!H56)</f>
        <v>0</v>
      </c>
      <c r="I56" s="157">
        <f>SUM(Ф.4.3.КФК1:Ф.4.3.КФК3!I56)</f>
        <v>0</v>
      </c>
      <c r="J56" s="157">
        <f>SUM(Ф.4.3.КФК1:Ф.4.3.КФК3!J56)</f>
        <v>0</v>
      </c>
      <c r="K56" s="157">
        <f>SUM(Ф.4.3.КФК1:Ф.4.3.КФК3!K56)</f>
        <v>0</v>
      </c>
      <c r="L56" s="157">
        <f>SUM(Ф.4.3.КФК1:Ф.4.3.КФК3!L56)</f>
        <v>0</v>
      </c>
      <c r="M56" s="157">
        <f>SUM(Ф.4.3.КФК1:Ф.4.3.КФК3!M56)</f>
        <v>0</v>
      </c>
      <c r="N56" s="157">
        <f>SUM(Ф.4.3.КФК1:Ф.4.3.КФК3!N56)</f>
        <v>0</v>
      </c>
    </row>
    <row r="57" spans="1:14" s="2" customFormat="1" ht="12.75" thickTop="1" thickBot="1" x14ac:dyDescent="0.25">
      <c r="A57" s="180" t="s">
        <v>2285</v>
      </c>
      <c r="B57" s="182">
        <v>2730</v>
      </c>
      <c r="C57" s="182">
        <v>350</v>
      </c>
      <c r="D57" s="157">
        <f>SUM(Ф.4.3.КФК1:Ф.4.3.КФК3!D57)</f>
        <v>0</v>
      </c>
      <c r="E57" s="157">
        <f>SUM(Ф.4.3.КФК1:Ф.4.3.КФК3!E57)</f>
        <v>0</v>
      </c>
      <c r="F57" s="157">
        <f>SUM(Ф.4.3.КФК1:Ф.4.3.КФК3!F57)</f>
        <v>0</v>
      </c>
      <c r="G57" s="157">
        <f>SUM(Ф.4.3.КФК1:Ф.4.3.КФК3!G57)</f>
        <v>0</v>
      </c>
      <c r="H57" s="157">
        <f>SUM(Ф.4.3.КФК1:Ф.4.3.КФК3!H57)</f>
        <v>0</v>
      </c>
      <c r="I57" s="157">
        <f>SUM(Ф.4.3.КФК1:Ф.4.3.КФК3!I57)</f>
        <v>0</v>
      </c>
      <c r="J57" s="157">
        <f>SUM(Ф.4.3.КФК1:Ф.4.3.КФК3!J57)</f>
        <v>0</v>
      </c>
      <c r="K57" s="157">
        <f>SUM(Ф.4.3.КФК1:Ф.4.3.КФК3!K57)</f>
        <v>0</v>
      </c>
      <c r="L57" s="157">
        <f>SUM(Ф.4.3.КФК1:Ф.4.3.КФК3!L57)</f>
        <v>0</v>
      </c>
      <c r="M57" s="157">
        <f>SUM(Ф.4.3.КФК1:Ф.4.3.КФК3!M57)</f>
        <v>0</v>
      </c>
      <c r="N57" s="157">
        <f>SUM(Ф.4.3.КФК1:Ф.4.3.КФК3!N57)</f>
        <v>0</v>
      </c>
    </row>
    <row r="58" spans="1:14" s="2" customFormat="1" ht="12.75" thickTop="1" thickBot="1" x14ac:dyDescent="0.25">
      <c r="A58" s="311" t="s">
        <v>2286</v>
      </c>
      <c r="B58" s="181">
        <v>2800</v>
      </c>
      <c r="C58" s="181">
        <v>360</v>
      </c>
      <c r="D58" s="157">
        <f>SUM(Ф.4.3.КФК1:Ф.4.3.КФК3!D58)</f>
        <v>0</v>
      </c>
      <c r="E58" s="157">
        <f>SUM(Ф.4.3.КФК1:Ф.4.3.КФК3!E58)</f>
        <v>0</v>
      </c>
      <c r="F58" s="157">
        <f>SUM(Ф.4.3.КФК1:Ф.4.3.КФК3!F58)</f>
        <v>0</v>
      </c>
      <c r="G58" s="157">
        <f>SUM(Ф.4.3.КФК1:Ф.4.3.КФК3!G58)</f>
        <v>0</v>
      </c>
      <c r="H58" s="157">
        <f>SUM(Ф.4.3.КФК1:Ф.4.3.КФК3!H58)</f>
        <v>0</v>
      </c>
      <c r="I58" s="157">
        <f>SUM(Ф.4.3.КФК1:Ф.4.3.КФК3!I58)</f>
        <v>0</v>
      </c>
      <c r="J58" s="157">
        <f>SUM(Ф.4.3.КФК1:Ф.4.3.КФК3!J58)</f>
        <v>0</v>
      </c>
      <c r="K58" s="157">
        <f>SUM(Ф.4.3.КФК1:Ф.4.3.КФК3!K58)</f>
        <v>0</v>
      </c>
      <c r="L58" s="157">
        <f>SUM(Ф.4.3.КФК1:Ф.4.3.КФК3!L58)</f>
        <v>0</v>
      </c>
      <c r="M58" s="157">
        <f>SUM(Ф.4.3.КФК1:Ф.4.3.КФК3!M58)</f>
        <v>0</v>
      </c>
      <c r="N58" s="157">
        <f>SUM(Ф.4.3.КФК1:Ф.4.3.КФК3!N58)</f>
        <v>0</v>
      </c>
    </row>
    <row r="59" spans="1:14" s="2" customFormat="1" ht="12.75" thickTop="1" thickBot="1" x14ac:dyDescent="0.25">
      <c r="A59" s="181" t="s">
        <v>2287</v>
      </c>
      <c r="B59" s="181">
        <v>3000</v>
      </c>
      <c r="C59" s="181">
        <v>370</v>
      </c>
      <c r="D59" s="157">
        <f>SUM(Ф.4.3.КФК1:Ф.4.3.КФК3!D59)</f>
        <v>5744394</v>
      </c>
      <c r="E59" s="157">
        <f>SUM(Ф.4.3.КФК1:Ф.4.3.КФК3!E59)</f>
        <v>0</v>
      </c>
      <c r="F59" s="157">
        <f>SUM(Ф.4.3.КФК1:Ф.4.3.КФК3!F59)</f>
        <v>0</v>
      </c>
      <c r="G59" s="157">
        <f>SUM(Ф.4.3.КФК1:Ф.4.3.КФК3!G59)</f>
        <v>0</v>
      </c>
      <c r="H59" s="157">
        <f>SUM(Ф.4.3.КФК1:Ф.4.3.КФК3!H59)</f>
        <v>0</v>
      </c>
      <c r="I59" s="157">
        <f>SUM(Ф.4.3.КФК1:Ф.4.3.КФК3!I59)</f>
        <v>4483319.6099999994</v>
      </c>
      <c r="J59" s="157">
        <f>SUM(Ф.4.3.КФК1:Ф.4.3.КФК3!J59)</f>
        <v>4483319.6099999994</v>
      </c>
      <c r="K59" s="157">
        <f>SUM(Ф.4.3.КФК1:Ф.4.3.КФК3!K59)</f>
        <v>0</v>
      </c>
      <c r="L59" s="157">
        <f>SUM(Ф.4.3.КФК1:Ф.4.3.КФК3!L59)</f>
        <v>0</v>
      </c>
      <c r="M59" s="157">
        <f>SUM(Ф.4.3.КФК1:Ф.4.3.КФК3!M59)</f>
        <v>0</v>
      </c>
      <c r="N59" s="157">
        <f>SUM(Ф.4.3.КФК1:Ф.4.3.КФК3!N59)</f>
        <v>0</v>
      </c>
    </row>
    <row r="60" spans="1:14" s="2" customFormat="1" ht="12.75" thickTop="1" thickBot="1" x14ac:dyDescent="0.25">
      <c r="A60" s="178" t="s">
        <v>1241</v>
      </c>
      <c r="B60" s="181">
        <v>3100</v>
      </c>
      <c r="C60" s="181">
        <v>380</v>
      </c>
      <c r="D60" s="157">
        <f>SUM(Ф.4.3.КФК1:Ф.4.3.КФК3!D60)</f>
        <v>5744394</v>
      </c>
      <c r="E60" s="157">
        <f>SUM(Ф.4.3.КФК1:Ф.4.3.КФК3!E60)</f>
        <v>0</v>
      </c>
      <c r="F60" s="157">
        <f>SUM(Ф.4.3.КФК1:Ф.4.3.КФК3!F60)</f>
        <v>0</v>
      </c>
      <c r="G60" s="157">
        <f>SUM(Ф.4.3.КФК1:Ф.4.3.КФК3!G60)</f>
        <v>0</v>
      </c>
      <c r="H60" s="157">
        <f>SUM(Ф.4.3.КФК1:Ф.4.3.КФК3!H60)</f>
        <v>0</v>
      </c>
      <c r="I60" s="157">
        <f>SUM(Ф.4.3.КФК1:Ф.4.3.КФК3!I60)</f>
        <v>4483319.6099999994</v>
      </c>
      <c r="J60" s="157">
        <f>SUM(Ф.4.3.КФК1:Ф.4.3.КФК3!J60)</f>
        <v>4483319.6099999994</v>
      </c>
      <c r="K60" s="157">
        <f>SUM(Ф.4.3.КФК1:Ф.4.3.КФК3!K60)</f>
        <v>0</v>
      </c>
      <c r="L60" s="157">
        <f>SUM(Ф.4.3.КФК1:Ф.4.3.КФК3!L60)</f>
        <v>0</v>
      </c>
      <c r="M60" s="157">
        <f>SUM(Ф.4.3.КФК1:Ф.4.3.КФК3!M60)</f>
        <v>0</v>
      </c>
      <c r="N60" s="157">
        <f>SUM(Ф.4.3.КФК1:Ф.4.3.КФК3!N60)</f>
        <v>0</v>
      </c>
    </row>
    <row r="61" spans="1:14" s="2" customFormat="1" ht="12.75" thickTop="1" thickBot="1" x14ac:dyDescent="0.25">
      <c r="A61" s="180" t="s">
        <v>1266</v>
      </c>
      <c r="B61" s="182">
        <v>3110</v>
      </c>
      <c r="C61" s="182">
        <v>390</v>
      </c>
      <c r="D61" s="157">
        <f>SUM(Ф.4.3.КФК1:Ф.4.3.КФК3!D61)</f>
        <v>269106</v>
      </c>
      <c r="E61" s="157">
        <f>SUM(Ф.4.3.КФК1:Ф.4.3.КФК3!E61)</f>
        <v>0</v>
      </c>
      <c r="F61" s="157">
        <f>SUM(Ф.4.3.КФК1:Ф.4.3.КФК3!F61)</f>
        <v>0</v>
      </c>
      <c r="G61" s="157">
        <f>SUM(Ф.4.3.КФК1:Ф.4.3.КФК3!G61)</f>
        <v>0</v>
      </c>
      <c r="H61" s="157">
        <f>SUM(Ф.4.3.КФК1:Ф.4.3.КФК3!H61)</f>
        <v>0</v>
      </c>
      <c r="I61" s="157">
        <f>SUM(Ф.4.3.КФК1:Ф.4.3.КФК3!I61)</f>
        <v>267500</v>
      </c>
      <c r="J61" s="157">
        <f>SUM(Ф.4.3.КФК1:Ф.4.3.КФК3!J61)</f>
        <v>267500</v>
      </c>
      <c r="K61" s="157">
        <f>SUM(Ф.4.3.КФК1:Ф.4.3.КФК3!K61)</f>
        <v>0</v>
      </c>
      <c r="L61" s="157">
        <f>SUM(Ф.4.3.КФК1:Ф.4.3.КФК3!L61)</f>
        <v>0</v>
      </c>
      <c r="M61" s="157">
        <f>SUM(Ф.4.3.КФК1:Ф.4.3.КФК3!M61)</f>
        <v>0</v>
      </c>
      <c r="N61" s="157">
        <f>SUM(Ф.4.3.КФК1:Ф.4.3.КФК3!N61)</f>
        <v>0</v>
      </c>
    </row>
    <row r="62" spans="1:14" s="2" customFormat="1" ht="12.75" thickTop="1" thickBot="1" x14ac:dyDescent="0.25">
      <c r="A62" s="309" t="s">
        <v>1267</v>
      </c>
      <c r="B62" s="182">
        <v>3120</v>
      </c>
      <c r="C62" s="182">
        <v>400</v>
      </c>
      <c r="D62" s="157">
        <f>SUM(Ф.4.3.КФК1:Ф.4.3.КФК3!D62)</f>
        <v>0</v>
      </c>
      <c r="E62" s="157">
        <f>SUM(Ф.4.3.КФК1:Ф.4.3.КФК3!E62)</f>
        <v>0</v>
      </c>
      <c r="F62" s="157">
        <f>SUM(Ф.4.3.КФК1:Ф.4.3.КФК3!F62)</f>
        <v>0</v>
      </c>
      <c r="G62" s="157">
        <f>SUM(Ф.4.3.КФК1:Ф.4.3.КФК3!G62)</f>
        <v>0</v>
      </c>
      <c r="H62" s="157">
        <f>SUM(Ф.4.3.КФК1:Ф.4.3.КФК3!H62)</f>
        <v>0</v>
      </c>
      <c r="I62" s="157">
        <f>SUM(Ф.4.3.КФК1:Ф.4.3.КФК3!I62)</f>
        <v>0</v>
      </c>
      <c r="J62" s="157">
        <f>SUM(Ф.4.3.КФК1:Ф.4.3.КФК3!J62)</f>
        <v>0</v>
      </c>
      <c r="K62" s="157">
        <f>SUM(Ф.4.3.КФК1:Ф.4.3.КФК3!K62)</f>
        <v>0</v>
      </c>
      <c r="L62" s="157">
        <f>SUM(Ф.4.3.КФК1:Ф.4.3.КФК3!L62)</f>
        <v>0</v>
      </c>
      <c r="M62" s="157">
        <f>SUM(Ф.4.3.КФК1:Ф.4.3.КФК3!M62)</f>
        <v>0</v>
      </c>
      <c r="N62" s="157">
        <f>SUM(Ф.4.3.КФК1:Ф.4.3.КФК3!N62)</f>
        <v>0</v>
      </c>
    </row>
    <row r="63" spans="1:14" s="2" customFormat="1" ht="12.75" thickTop="1" thickBot="1" x14ac:dyDescent="0.25">
      <c r="A63" s="312" t="s">
        <v>2288</v>
      </c>
      <c r="B63" s="177">
        <v>3121</v>
      </c>
      <c r="C63" s="177">
        <v>410</v>
      </c>
      <c r="D63" s="157">
        <f>SUM(Ф.4.3.КФК1:Ф.4.3.КФК3!D63)</f>
        <v>0</v>
      </c>
      <c r="E63" s="157">
        <f>SUM(Ф.4.3.КФК1:Ф.4.3.КФК3!E63)</f>
        <v>0</v>
      </c>
      <c r="F63" s="157">
        <f>SUM(Ф.4.3.КФК1:Ф.4.3.КФК3!F63)</f>
        <v>0</v>
      </c>
      <c r="G63" s="157">
        <f>SUM(Ф.4.3.КФК1:Ф.4.3.КФК3!G63)</f>
        <v>0</v>
      </c>
      <c r="H63" s="157">
        <f>SUM(Ф.4.3.КФК1:Ф.4.3.КФК3!H63)</f>
        <v>0</v>
      </c>
      <c r="I63" s="157">
        <f>SUM(Ф.4.3.КФК1:Ф.4.3.КФК3!I63)</f>
        <v>0</v>
      </c>
      <c r="J63" s="157">
        <f>SUM(Ф.4.3.КФК1:Ф.4.3.КФК3!J63)</f>
        <v>0</v>
      </c>
      <c r="K63" s="157">
        <f>SUM(Ф.4.3.КФК1:Ф.4.3.КФК3!K63)</f>
        <v>0</v>
      </c>
      <c r="L63" s="157">
        <f>SUM(Ф.4.3.КФК1:Ф.4.3.КФК3!L63)</f>
        <v>0</v>
      </c>
      <c r="M63" s="157">
        <f>SUM(Ф.4.3.КФК1:Ф.4.3.КФК3!M63)</f>
        <v>0</v>
      </c>
      <c r="N63" s="157">
        <f>SUM(Ф.4.3.КФК1:Ф.4.3.КФК3!N63)</f>
        <v>0</v>
      </c>
    </row>
    <row r="64" spans="1:14" s="2" customFormat="1" ht="12.75" thickTop="1" thickBot="1" x14ac:dyDescent="0.25">
      <c r="A64" s="312" t="s">
        <v>2289</v>
      </c>
      <c r="B64" s="177">
        <v>3122</v>
      </c>
      <c r="C64" s="177">
        <v>420</v>
      </c>
      <c r="D64" s="157">
        <f>SUM(Ф.4.3.КФК1:Ф.4.3.КФК3!D64)</f>
        <v>0</v>
      </c>
      <c r="E64" s="157">
        <f>SUM(Ф.4.3.КФК1:Ф.4.3.КФК3!E64)</f>
        <v>0</v>
      </c>
      <c r="F64" s="157">
        <f>SUM(Ф.4.3.КФК1:Ф.4.3.КФК3!F64)</f>
        <v>0</v>
      </c>
      <c r="G64" s="157">
        <f>SUM(Ф.4.3.КФК1:Ф.4.3.КФК3!G64)</f>
        <v>0</v>
      </c>
      <c r="H64" s="157">
        <f>SUM(Ф.4.3.КФК1:Ф.4.3.КФК3!H64)</f>
        <v>0</v>
      </c>
      <c r="I64" s="157">
        <f>SUM(Ф.4.3.КФК1:Ф.4.3.КФК3!I64)</f>
        <v>0</v>
      </c>
      <c r="J64" s="157">
        <f>SUM(Ф.4.3.КФК1:Ф.4.3.КФК3!J64)</f>
        <v>0</v>
      </c>
      <c r="K64" s="157">
        <f>SUM(Ф.4.3.КФК1:Ф.4.3.КФК3!K64)</f>
        <v>0</v>
      </c>
      <c r="L64" s="157">
        <f>SUM(Ф.4.3.КФК1:Ф.4.3.КФК3!L64)</f>
        <v>0</v>
      </c>
      <c r="M64" s="157">
        <f>SUM(Ф.4.3.КФК1:Ф.4.3.КФК3!M64)</f>
        <v>0</v>
      </c>
      <c r="N64" s="157">
        <f>SUM(Ф.4.3.КФК1:Ф.4.3.КФК3!N64)</f>
        <v>0</v>
      </c>
    </row>
    <row r="65" spans="1:14" s="2" customFormat="1" ht="12.75" thickTop="1" thickBot="1" x14ac:dyDescent="0.25">
      <c r="A65" s="179" t="s">
        <v>1268</v>
      </c>
      <c r="B65" s="182">
        <v>3130</v>
      </c>
      <c r="C65" s="182">
        <v>430</v>
      </c>
      <c r="D65" s="157">
        <f>SUM(Ф.4.3.КФК1:Ф.4.3.КФК3!D65)</f>
        <v>3159222</v>
      </c>
      <c r="E65" s="157">
        <f>SUM(Ф.4.3.КФК1:Ф.4.3.КФК3!E65)</f>
        <v>0</v>
      </c>
      <c r="F65" s="157">
        <f>SUM(Ф.4.3.КФК1:Ф.4.3.КФК3!F65)</f>
        <v>0</v>
      </c>
      <c r="G65" s="157">
        <f>SUM(Ф.4.3.КФК1:Ф.4.3.КФК3!G65)</f>
        <v>0</v>
      </c>
      <c r="H65" s="157">
        <f>SUM(Ф.4.3.КФК1:Ф.4.3.КФК3!H65)</f>
        <v>0</v>
      </c>
      <c r="I65" s="157">
        <f>SUM(Ф.4.3.КФК1:Ф.4.3.КФК3!I65)</f>
        <v>3016753.59</v>
      </c>
      <c r="J65" s="157">
        <f>SUM(Ф.4.3.КФК1:Ф.4.3.КФК3!J65)</f>
        <v>3016753.59</v>
      </c>
      <c r="K65" s="157">
        <f>SUM(Ф.4.3.КФК1:Ф.4.3.КФК3!K65)</f>
        <v>0</v>
      </c>
      <c r="L65" s="157">
        <f>SUM(Ф.4.3.КФК1:Ф.4.3.КФК3!L65)</f>
        <v>0</v>
      </c>
      <c r="M65" s="157">
        <f>SUM(Ф.4.3.КФК1:Ф.4.3.КФК3!M65)</f>
        <v>0</v>
      </c>
      <c r="N65" s="157">
        <f>SUM(Ф.4.3.КФК1:Ф.4.3.КФК3!N65)</f>
        <v>0</v>
      </c>
    </row>
    <row r="66" spans="1:14" s="2" customFormat="1" ht="12.75" thickTop="1" thickBot="1" x14ac:dyDescent="0.25">
      <c r="A66" s="312" t="s">
        <v>2290</v>
      </c>
      <c r="B66" s="177">
        <v>3131</v>
      </c>
      <c r="C66" s="177">
        <v>440</v>
      </c>
      <c r="D66" s="157">
        <f>SUM(Ф.4.3.КФК1:Ф.4.3.КФК3!D66)</f>
        <v>0</v>
      </c>
      <c r="E66" s="157">
        <f>SUM(Ф.4.3.КФК1:Ф.4.3.КФК3!E66)</f>
        <v>0</v>
      </c>
      <c r="F66" s="157">
        <f>SUM(Ф.4.3.КФК1:Ф.4.3.КФК3!F66)</f>
        <v>0</v>
      </c>
      <c r="G66" s="157">
        <f>SUM(Ф.4.3.КФК1:Ф.4.3.КФК3!G66)</f>
        <v>0</v>
      </c>
      <c r="H66" s="157">
        <f>SUM(Ф.4.3.КФК1:Ф.4.3.КФК3!H66)</f>
        <v>0</v>
      </c>
      <c r="I66" s="157">
        <f>SUM(Ф.4.3.КФК1:Ф.4.3.КФК3!I66)</f>
        <v>0</v>
      </c>
      <c r="J66" s="157">
        <f>SUM(Ф.4.3.КФК1:Ф.4.3.КФК3!J66)</f>
        <v>0</v>
      </c>
      <c r="K66" s="157">
        <f>SUM(Ф.4.3.КФК1:Ф.4.3.КФК3!K66)</f>
        <v>0</v>
      </c>
      <c r="L66" s="157">
        <f>SUM(Ф.4.3.КФК1:Ф.4.3.КФК3!L66)</f>
        <v>0</v>
      </c>
      <c r="M66" s="157">
        <f>SUM(Ф.4.3.КФК1:Ф.4.3.КФК3!M66)</f>
        <v>0</v>
      </c>
      <c r="N66" s="157">
        <f>SUM(Ф.4.3.КФК1:Ф.4.3.КФК3!N66)</f>
        <v>0</v>
      </c>
    </row>
    <row r="67" spans="1:14" s="2" customFormat="1" ht="12.75" thickTop="1" thickBot="1" x14ac:dyDescent="0.25">
      <c r="A67" s="312" t="s">
        <v>1242</v>
      </c>
      <c r="B67" s="177">
        <v>3132</v>
      </c>
      <c r="C67" s="177">
        <v>450</v>
      </c>
      <c r="D67" s="157">
        <f>SUM(Ф.4.3.КФК1:Ф.4.3.КФК3!D67)</f>
        <v>3159222</v>
      </c>
      <c r="E67" s="157">
        <f>SUM(Ф.4.3.КФК1:Ф.4.3.КФК3!E67)</f>
        <v>0</v>
      </c>
      <c r="F67" s="157">
        <f>SUM(Ф.4.3.КФК1:Ф.4.3.КФК3!F67)</f>
        <v>0</v>
      </c>
      <c r="G67" s="157">
        <f>SUM(Ф.4.3.КФК1:Ф.4.3.КФК3!G67)</f>
        <v>0</v>
      </c>
      <c r="H67" s="157">
        <f>SUM(Ф.4.3.КФК1:Ф.4.3.КФК3!H67)</f>
        <v>0</v>
      </c>
      <c r="I67" s="157">
        <f>SUM(Ф.4.3.КФК1:Ф.4.3.КФК3!I67)</f>
        <v>3016753.59</v>
      </c>
      <c r="J67" s="157">
        <f>SUM(Ф.4.3.КФК1:Ф.4.3.КФК3!J67)</f>
        <v>3016753.59</v>
      </c>
      <c r="K67" s="157">
        <f>SUM(Ф.4.3.КФК1:Ф.4.3.КФК3!K67)</f>
        <v>0</v>
      </c>
      <c r="L67" s="157">
        <f>SUM(Ф.4.3.КФК1:Ф.4.3.КФК3!L67)</f>
        <v>0</v>
      </c>
      <c r="M67" s="157">
        <f>SUM(Ф.4.3.КФК1:Ф.4.3.КФК3!M67)</f>
        <v>0</v>
      </c>
      <c r="N67" s="157">
        <f>SUM(Ф.4.3.КФК1:Ф.4.3.КФК3!N67)</f>
        <v>0</v>
      </c>
    </row>
    <row r="68" spans="1:14" s="2" customFormat="1" ht="12.75" thickTop="1" thickBot="1" x14ac:dyDescent="0.25">
      <c r="A68" s="179" t="s">
        <v>1243</v>
      </c>
      <c r="B68" s="182">
        <v>3140</v>
      </c>
      <c r="C68" s="182">
        <v>460</v>
      </c>
      <c r="D68" s="157">
        <f>SUM(Ф.4.3.КФК1:Ф.4.3.КФК3!D68)</f>
        <v>2316066</v>
      </c>
      <c r="E68" s="157">
        <f>SUM(Ф.4.3.КФК1:Ф.4.3.КФК3!E68)</f>
        <v>0</v>
      </c>
      <c r="F68" s="157">
        <f>SUM(Ф.4.3.КФК1:Ф.4.3.КФК3!F68)</f>
        <v>0</v>
      </c>
      <c r="G68" s="157">
        <f>SUM(Ф.4.3.КФК1:Ф.4.3.КФК3!G68)</f>
        <v>0</v>
      </c>
      <c r="H68" s="157">
        <f>SUM(Ф.4.3.КФК1:Ф.4.3.КФК3!H68)</f>
        <v>0</v>
      </c>
      <c r="I68" s="157">
        <f>SUM(Ф.4.3.КФК1:Ф.4.3.КФК3!I68)</f>
        <v>1199066.02</v>
      </c>
      <c r="J68" s="157">
        <f>SUM(Ф.4.3.КФК1:Ф.4.3.КФК3!J68)</f>
        <v>1199066.02</v>
      </c>
      <c r="K68" s="157">
        <f>SUM(Ф.4.3.КФК1:Ф.4.3.КФК3!K68)</f>
        <v>0</v>
      </c>
      <c r="L68" s="157">
        <f>SUM(Ф.4.3.КФК1:Ф.4.3.КФК3!L68)</f>
        <v>0</v>
      </c>
      <c r="M68" s="157">
        <f>SUM(Ф.4.3.КФК1:Ф.4.3.КФК3!M68)</f>
        <v>0</v>
      </c>
      <c r="N68" s="157">
        <f>SUM(Ф.4.3.КФК1:Ф.4.3.КФК3!N68)</f>
        <v>0</v>
      </c>
    </row>
    <row r="69" spans="1:14" s="2" customFormat="1" ht="13.5" thickTop="1" thickBot="1" x14ac:dyDescent="0.25">
      <c r="A69" s="313" t="s">
        <v>2291</v>
      </c>
      <c r="B69" s="177">
        <v>3141</v>
      </c>
      <c r="C69" s="177">
        <v>470</v>
      </c>
      <c r="D69" s="157">
        <f>SUM(Ф.4.3.КФК1:Ф.4.3.КФК3!D69)</f>
        <v>0</v>
      </c>
      <c r="E69" s="157">
        <f>SUM(Ф.4.3.КФК1:Ф.4.3.КФК3!E69)</f>
        <v>0</v>
      </c>
      <c r="F69" s="157">
        <f>SUM(Ф.4.3.КФК1:Ф.4.3.КФК3!F69)</f>
        <v>0</v>
      </c>
      <c r="G69" s="157">
        <f>SUM(Ф.4.3.КФК1:Ф.4.3.КФК3!G69)</f>
        <v>0</v>
      </c>
      <c r="H69" s="157">
        <f>SUM(Ф.4.3.КФК1:Ф.4.3.КФК3!H69)</f>
        <v>0</v>
      </c>
      <c r="I69" s="157">
        <f>SUM(Ф.4.3.КФК1:Ф.4.3.КФК3!I69)</f>
        <v>0</v>
      </c>
      <c r="J69" s="157">
        <f>SUM(Ф.4.3.КФК1:Ф.4.3.КФК3!J69)</f>
        <v>0</v>
      </c>
      <c r="K69" s="157">
        <f>SUM(Ф.4.3.КФК1:Ф.4.3.КФК3!K69)</f>
        <v>0</v>
      </c>
      <c r="L69" s="157">
        <f>SUM(Ф.4.3.КФК1:Ф.4.3.КФК3!L69)</f>
        <v>0</v>
      </c>
      <c r="M69" s="157">
        <f>SUM(Ф.4.3.КФК1:Ф.4.3.КФК3!M69)</f>
        <v>0</v>
      </c>
      <c r="N69" s="157">
        <f>SUM(Ф.4.3.КФК1:Ф.4.3.КФК3!N69)</f>
        <v>0</v>
      </c>
    </row>
    <row r="70" spans="1:14" s="2" customFormat="1" ht="13.5" thickTop="1" thickBot="1" x14ac:dyDescent="0.25">
      <c r="A70" s="313" t="s">
        <v>2292</v>
      </c>
      <c r="B70" s="177">
        <v>3142</v>
      </c>
      <c r="C70" s="177">
        <v>480</v>
      </c>
      <c r="D70" s="157">
        <f>SUM(Ф.4.3.КФК1:Ф.4.3.КФК3!D70)</f>
        <v>2316066</v>
      </c>
      <c r="E70" s="157">
        <f>SUM(Ф.4.3.КФК1:Ф.4.3.КФК3!E70)</f>
        <v>0</v>
      </c>
      <c r="F70" s="157">
        <f>SUM(Ф.4.3.КФК1:Ф.4.3.КФК3!F70)</f>
        <v>0</v>
      </c>
      <c r="G70" s="157">
        <f>SUM(Ф.4.3.КФК1:Ф.4.3.КФК3!G70)</f>
        <v>0</v>
      </c>
      <c r="H70" s="157">
        <f>SUM(Ф.4.3.КФК1:Ф.4.3.КФК3!H70)</f>
        <v>0</v>
      </c>
      <c r="I70" s="157">
        <f>SUM(Ф.4.3.КФК1:Ф.4.3.КФК3!I70)</f>
        <v>1199066.02</v>
      </c>
      <c r="J70" s="157">
        <f>SUM(Ф.4.3.КФК1:Ф.4.3.КФК3!J70)</f>
        <v>1199066.02</v>
      </c>
      <c r="K70" s="157">
        <f>SUM(Ф.4.3.КФК1:Ф.4.3.КФК3!K70)</f>
        <v>0</v>
      </c>
      <c r="L70" s="157">
        <f>SUM(Ф.4.3.КФК1:Ф.4.3.КФК3!L70)</f>
        <v>0</v>
      </c>
      <c r="M70" s="157">
        <f>SUM(Ф.4.3.КФК1:Ф.4.3.КФК3!M70)</f>
        <v>0</v>
      </c>
      <c r="N70" s="157">
        <f>SUM(Ф.4.3.КФК1:Ф.4.3.КФК3!N70)</f>
        <v>0</v>
      </c>
    </row>
    <row r="71" spans="1:14" s="2" customFormat="1" ht="13.5" thickTop="1" thickBot="1" x14ac:dyDescent="0.25">
      <c r="A71" s="313" t="s">
        <v>2293</v>
      </c>
      <c r="B71" s="177">
        <v>3143</v>
      </c>
      <c r="C71" s="177">
        <v>490</v>
      </c>
      <c r="D71" s="157">
        <f>SUM(Ф.4.3.КФК1:Ф.4.3.КФК3!D71)</f>
        <v>0</v>
      </c>
      <c r="E71" s="157">
        <f>SUM(Ф.4.3.КФК1:Ф.4.3.КФК3!E71)</f>
        <v>0</v>
      </c>
      <c r="F71" s="157">
        <f>SUM(Ф.4.3.КФК1:Ф.4.3.КФК3!F71)</f>
        <v>0</v>
      </c>
      <c r="G71" s="157">
        <f>SUM(Ф.4.3.КФК1:Ф.4.3.КФК3!G71)</f>
        <v>0</v>
      </c>
      <c r="H71" s="157">
        <f>SUM(Ф.4.3.КФК1:Ф.4.3.КФК3!H71)</f>
        <v>0</v>
      </c>
      <c r="I71" s="157">
        <f>SUM(Ф.4.3.КФК1:Ф.4.3.КФК3!I71)</f>
        <v>0</v>
      </c>
      <c r="J71" s="157">
        <f>SUM(Ф.4.3.КФК1:Ф.4.3.КФК3!J71)</f>
        <v>0</v>
      </c>
      <c r="K71" s="157">
        <f>SUM(Ф.4.3.КФК1:Ф.4.3.КФК3!K71)</f>
        <v>0</v>
      </c>
      <c r="L71" s="157">
        <f>SUM(Ф.4.3.КФК1:Ф.4.3.КФК3!L71)</f>
        <v>0</v>
      </c>
      <c r="M71" s="157">
        <f>SUM(Ф.4.3.КФК1:Ф.4.3.КФК3!M71)</f>
        <v>0</v>
      </c>
      <c r="N71" s="157">
        <f>SUM(Ф.4.3.КФК1:Ф.4.3.КФК3!N71)</f>
        <v>0</v>
      </c>
    </row>
    <row r="72" spans="1:14" s="2" customFormat="1" ht="12.75" thickTop="1" thickBot="1" x14ac:dyDescent="0.25">
      <c r="A72" s="179" t="s">
        <v>1269</v>
      </c>
      <c r="B72" s="182">
        <v>3150</v>
      </c>
      <c r="C72" s="182">
        <v>500</v>
      </c>
      <c r="D72" s="157">
        <f>SUM(Ф.4.3.КФК1:Ф.4.3.КФК3!D72)</f>
        <v>0</v>
      </c>
      <c r="E72" s="157">
        <f>SUM(Ф.4.3.КФК1:Ф.4.3.КФК3!E72)</f>
        <v>0</v>
      </c>
      <c r="F72" s="157">
        <f>SUM(Ф.4.3.КФК1:Ф.4.3.КФК3!F72)</f>
        <v>0</v>
      </c>
      <c r="G72" s="157">
        <f>SUM(Ф.4.3.КФК1:Ф.4.3.КФК3!G72)</f>
        <v>0</v>
      </c>
      <c r="H72" s="157">
        <f>SUM(Ф.4.3.КФК1:Ф.4.3.КФК3!H72)</f>
        <v>0</v>
      </c>
      <c r="I72" s="157">
        <f>SUM(Ф.4.3.КФК1:Ф.4.3.КФК3!I72)</f>
        <v>0</v>
      </c>
      <c r="J72" s="157">
        <f>SUM(Ф.4.3.КФК1:Ф.4.3.КФК3!J72)</f>
        <v>0</v>
      </c>
      <c r="K72" s="157">
        <f>SUM(Ф.4.3.КФК1:Ф.4.3.КФК3!K72)</f>
        <v>0</v>
      </c>
      <c r="L72" s="157">
        <f>SUM(Ф.4.3.КФК1:Ф.4.3.КФК3!L72)</f>
        <v>0</v>
      </c>
      <c r="M72" s="157">
        <f>SUM(Ф.4.3.КФК1:Ф.4.3.КФК3!M72)</f>
        <v>0</v>
      </c>
      <c r="N72" s="157">
        <f>SUM(Ф.4.3.КФК1:Ф.4.3.КФК3!N72)</f>
        <v>0</v>
      </c>
    </row>
    <row r="73" spans="1:14" s="2" customFormat="1" ht="12.75" thickTop="1" thickBot="1" x14ac:dyDescent="0.25">
      <c r="A73" s="179" t="s">
        <v>2294</v>
      </c>
      <c r="B73" s="182">
        <v>3160</v>
      </c>
      <c r="C73" s="182">
        <v>510</v>
      </c>
      <c r="D73" s="157">
        <f>SUM(Ф.4.3.КФК1:Ф.4.3.КФК3!D73)</f>
        <v>0</v>
      </c>
      <c r="E73" s="157">
        <f>SUM(Ф.4.3.КФК1:Ф.4.3.КФК3!E73)</f>
        <v>0</v>
      </c>
      <c r="F73" s="157">
        <f>SUM(Ф.4.3.КФК1:Ф.4.3.КФК3!F73)</f>
        <v>0</v>
      </c>
      <c r="G73" s="157">
        <f>SUM(Ф.4.3.КФК1:Ф.4.3.КФК3!G73)</f>
        <v>0</v>
      </c>
      <c r="H73" s="157">
        <f>SUM(Ф.4.3.КФК1:Ф.4.3.КФК3!H73)</f>
        <v>0</v>
      </c>
      <c r="I73" s="157">
        <f>SUM(Ф.4.3.КФК1:Ф.4.3.КФК3!I73)</f>
        <v>0</v>
      </c>
      <c r="J73" s="157">
        <f>SUM(Ф.4.3.КФК1:Ф.4.3.КФК3!J73)</f>
        <v>0</v>
      </c>
      <c r="K73" s="157">
        <f>SUM(Ф.4.3.КФК1:Ф.4.3.КФК3!K73)</f>
        <v>0</v>
      </c>
      <c r="L73" s="157">
        <f>SUM(Ф.4.3.КФК1:Ф.4.3.КФК3!L73)</f>
        <v>0</v>
      </c>
      <c r="M73" s="157">
        <f>SUM(Ф.4.3.КФК1:Ф.4.3.КФК3!M73)</f>
        <v>0</v>
      </c>
      <c r="N73" s="157">
        <f>SUM(Ф.4.3.КФК1:Ф.4.3.КФК3!N73)</f>
        <v>0</v>
      </c>
    </row>
    <row r="74" spans="1:14" s="2" customFormat="1" ht="12.75" thickTop="1" thickBot="1" x14ac:dyDescent="0.25">
      <c r="A74" s="178" t="s">
        <v>1270</v>
      </c>
      <c r="B74" s="181">
        <v>3200</v>
      </c>
      <c r="C74" s="181">
        <v>520</v>
      </c>
      <c r="D74" s="157">
        <f>SUM(Ф.4.3.КФК1:Ф.4.3.КФК3!D74)</f>
        <v>0</v>
      </c>
      <c r="E74" s="157">
        <f>SUM(Ф.4.3.КФК1:Ф.4.3.КФК3!E74)</f>
        <v>0</v>
      </c>
      <c r="F74" s="157">
        <f>SUM(Ф.4.3.КФК1:Ф.4.3.КФК3!F74)</f>
        <v>0</v>
      </c>
      <c r="G74" s="157">
        <f>SUM(Ф.4.3.КФК1:Ф.4.3.КФК3!G74)</f>
        <v>0</v>
      </c>
      <c r="H74" s="157">
        <f>SUM(Ф.4.3.КФК1:Ф.4.3.КФК3!H74)</f>
        <v>0</v>
      </c>
      <c r="I74" s="157">
        <f>SUM(Ф.4.3.КФК1:Ф.4.3.КФК3!I74)</f>
        <v>0</v>
      </c>
      <c r="J74" s="157">
        <f>SUM(Ф.4.3.КФК1:Ф.4.3.КФК3!J74)</f>
        <v>0</v>
      </c>
      <c r="K74" s="157">
        <f>SUM(Ф.4.3.КФК1:Ф.4.3.КФК3!K74)</f>
        <v>0</v>
      </c>
      <c r="L74" s="157">
        <f>SUM(Ф.4.3.КФК1:Ф.4.3.КФК3!L74)</f>
        <v>0</v>
      </c>
      <c r="M74" s="157">
        <f>SUM(Ф.4.3.КФК1:Ф.4.3.КФК3!M74)</f>
        <v>0</v>
      </c>
      <c r="N74" s="157">
        <f>SUM(Ф.4.3.КФК1:Ф.4.3.КФК3!N74)</f>
        <v>0</v>
      </c>
    </row>
    <row r="75" spans="1:14" s="2" customFormat="1" ht="12.75" thickTop="1" thickBot="1" x14ac:dyDescent="0.25">
      <c r="A75" s="180" t="s">
        <v>1165</v>
      </c>
      <c r="B75" s="182">
        <v>3210</v>
      </c>
      <c r="C75" s="182">
        <v>530</v>
      </c>
      <c r="D75" s="157">
        <f>SUM(Ф.4.3.КФК1:Ф.4.3.КФК3!D75)</f>
        <v>0</v>
      </c>
      <c r="E75" s="157">
        <f>SUM(Ф.4.3.КФК1:Ф.4.3.КФК3!E75)</f>
        <v>0</v>
      </c>
      <c r="F75" s="157">
        <f>SUM(Ф.4.3.КФК1:Ф.4.3.КФК3!F75)</f>
        <v>0</v>
      </c>
      <c r="G75" s="157">
        <f>SUM(Ф.4.3.КФК1:Ф.4.3.КФК3!G75)</f>
        <v>0</v>
      </c>
      <c r="H75" s="157">
        <f>SUM(Ф.4.3.КФК1:Ф.4.3.КФК3!H75)</f>
        <v>0</v>
      </c>
      <c r="I75" s="157">
        <f>SUM(Ф.4.3.КФК1:Ф.4.3.КФК3!I75)</f>
        <v>0</v>
      </c>
      <c r="J75" s="157">
        <f>SUM(Ф.4.3.КФК1:Ф.4.3.КФК3!J75)</f>
        <v>0</v>
      </c>
      <c r="K75" s="157">
        <f>SUM(Ф.4.3.КФК1:Ф.4.3.КФК3!K75)</f>
        <v>0</v>
      </c>
      <c r="L75" s="157">
        <f>SUM(Ф.4.3.КФК1:Ф.4.3.КФК3!L75)</f>
        <v>0</v>
      </c>
      <c r="M75" s="157">
        <f>SUM(Ф.4.3.КФК1:Ф.4.3.КФК3!M75)</f>
        <v>0</v>
      </c>
      <c r="N75" s="157">
        <f>SUM(Ф.4.3.КФК1:Ф.4.3.КФК3!N75)</f>
        <v>0</v>
      </c>
    </row>
    <row r="76" spans="1:14" s="2" customFormat="1" ht="12.75" thickTop="1" thickBot="1" x14ac:dyDescent="0.25">
      <c r="A76" s="180" t="s">
        <v>1271</v>
      </c>
      <c r="B76" s="182">
        <v>3220</v>
      </c>
      <c r="C76" s="182">
        <v>540</v>
      </c>
      <c r="D76" s="157">
        <f>SUM(Ф.4.3.КФК1:Ф.4.3.КФК3!D76)</f>
        <v>0</v>
      </c>
      <c r="E76" s="157">
        <f>SUM(Ф.4.3.КФК1:Ф.4.3.КФК3!E76)</f>
        <v>0</v>
      </c>
      <c r="F76" s="157">
        <f>SUM(Ф.4.3.КФК1:Ф.4.3.КФК3!F76)</f>
        <v>0</v>
      </c>
      <c r="G76" s="157">
        <f>SUM(Ф.4.3.КФК1:Ф.4.3.КФК3!G76)</f>
        <v>0</v>
      </c>
      <c r="H76" s="157">
        <f>SUM(Ф.4.3.КФК1:Ф.4.3.КФК3!H76)</f>
        <v>0</v>
      </c>
      <c r="I76" s="157">
        <f>SUM(Ф.4.3.КФК1:Ф.4.3.КФК3!I76)</f>
        <v>0</v>
      </c>
      <c r="J76" s="157">
        <f>SUM(Ф.4.3.КФК1:Ф.4.3.КФК3!J76)</f>
        <v>0</v>
      </c>
      <c r="K76" s="157">
        <f>SUM(Ф.4.3.КФК1:Ф.4.3.КФК3!K76)</f>
        <v>0</v>
      </c>
      <c r="L76" s="157">
        <f>SUM(Ф.4.3.КФК1:Ф.4.3.КФК3!L76)</f>
        <v>0</v>
      </c>
      <c r="M76" s="157">
        <f>SUM(Ф.4.3.КФК1:Ф.4.3.КФК3!M76)</f>
        <v>0</v>
      </c>
      <c r="N76" s="157">
        <f>SUM(Ф.4.3.КФК1:Ф.4.3.КФК3!N76)</f>
        <v>0</v>
      </c>
    </row>
    <row r="77" spans="1:14" s="2" customFormat="1" ht="11.25" customHeight="1" thickTop="1" thickBot="1" x14ac:dyDescent="0.25">
      <c r="A77" s="179" t="s">
        <v>2295</v>
      </c>
      <c r="B77" s="182">
        <v>3230</v>
      </c>
      <c r="C77" s="182">
        <v>550</v>
      </c>
      <c r="D77" s="157">
        <f>SUM(Ф.4.3.КФК1:Ф.4.3.КФК3!D77)</f>
        <v>0</v>
      </c>
      <c r="E77" s="157">
        <f>SUM(Ф.4.3.КФК1:Ф.4.3.КФК3!E77)</f>
        <v>0</v>
      </c>
      <c r="F77" s="157">
        <f>SUM(Ф.4.3.КФК1:Ф.4.3.КФК3!F77)</f>
        <v>0</v>
      </c>
      <c r="G77" s="157">
        <f>SUM(Ф.4.3.КФК1:Ф.4.3.КФК3!G77)</f>
        <v>0</v>
      </c>
      <c r="H77" s="157">
        <f>SUM(Ф.4.3.КФК1:Ф.4.3.КФК3!H77)</f>
        <v>0</v>
      </c>
      <c r="I77" s="157">
        <f>SUM(Ф.4.3.КФК1:Ф.4.3.КФК3!I77)</f>
        <v>0</v>
      </c>
      <c r="J77" s="157">
        <f>SUM(Ф.4.3.КФК1:Ф.4.3.КФК3!J77)</f>
        <v>0</v>
      </c>
      <c r="K77" s="157">
        <f>SUM(Ф.4.3.КФК1:Ф.4.3.КФК3!K77)</f>
        <v>0</v>
      </c>
      <c r="L77" s="157">
        <f>SUM(Ф.4.3.КФК1:Ф.4.3.КФК3!L77)</f>
        <v>0</v>
      </c>
      <c r="M77" s="157">
        <f>SUM(Ф.4.3.КФК1:Ф.4.3.КФК3!M77)</f>
        <v>0</v>
      </c>
      <c r="N77" s="157">
        <f>SUM(Ф.4.3.КФК1:Ф.4.3.КФК3!N77)</f>
        <v>0</v>
      </c>
    </row>
    <row r="78" spans="1:14" s="2" customFormat="1" ht="12.75" thickTop="1" thickBot="1" x14ac:dyDescent="0.25">
      <c r="A78" s="180" t="s">
        <v>1272</v>
      </c>
      <c r="B78" s="182">
        <v>3240</v>
      </c>
      <c r="C78" s="182">
        <v>560</v>
      </c>
      <c r="D78" s="157">
        <f>SUM(Ф.4.3.КФК1:Ф.4.3.КФК3!D78)</f>
        <v>0</v>
      </c>
      <c r="E78" s="157">
        <f>SUM(Ф.4.3.КФК1:Ф.4.3.КФК3!E78)</f>
        <v>0</v>
      </c>
      <c r="F78" s="157">
        <f>SUM(Ф.4.3.КФК1:Ф.4.3.КФК3!F78)</f>
        <v>0</v>
      </c>
      <c r="G78" s="157">
        <f>SUM(Ф.4.3.КФК1:Ф.4.3.КФК3!G78)</f>
        <v>0</v>
      </c>
      <c r="H78" s="157">
        <f>SUM(Ф.4.3.КФК1:Ф.4.3.КФК3!H78)</f>
        <v>0</v>
      </c>
      <c r="I78" s="157">
        <f>SUM(Ф.4.3.КФК1:Ф.4.3.КФК3!I78)</f>
        <v>0</v>
      </c>
      <c r="J78" s="157">
        <f>SUM(Ф.4.3.КФК1:Ф.4.3.КФК3!J78)</f>
        <v>0</v>
      </c>
      <c r="K78" s="157">
        <f>SUM(Ф.4.3.КФК1:Ф.4.3.КФК3!K78)</f>
        <v>0</v>
      </c>
      <c r="L78" s="157">
        <f>SUM(Ф.4.3.КФК1:Ф.4.3.КФК3!L78)</f>
        <v>0</v>
      </c>
      <c r="M78" s="157">
        <f>SUM(Ф.4.3.КФК1:Ф.4.3.КФК3!M78)</f>
        <v>0</v>
      </c>
      <c r="N78" s="157">
        <f>SUM(Ф.4.3.КФК1:Ф.4.3.КФК3!N78)</f>
        <v>0</v>
      </c>
    </row>
    <row r="79" spans="1:14" s="2" customFormat="1" ht="12.75" thickTop="1" thickBot="1" x14ac:dyDescent="0.25">
      <c r="A79" s="181" t="s">
        <v>1230</v>
      </c>
      <c r="B79" s="181">
        <v>4100</v>
      </c>
      <c r="C79" s="181">
        <v>570</v>
      </c>
      <c r="D79" s="157">
        <f>SUM(Ф.4.3.КФК1:Ф.4.3.КФК3!D79)</f>
        <v>0</v>
      </c>
      <c r="E79" s="157">
        <f>SUM(Ф.4.3.КФК1:Ф.4.3.КФК3!E79)</f>
        <v>0</v>
      </c>
      <c r="F79" s="157">
        <f>SUM(Ф.4.3.КФК1:Ф.4.3.КФК3!F79)</f>
        <v>0</v>
      </c>
      <c r="G79" s="157">
        <f>SUM(Ф.4.3.КФК1:Ф.4.3.КФК3!G79)</f>
        <v>0</v>
      </c>
      <c r="H79" s="157">
        <f>SUM(Ф.4.3.КФК1:Ф.4.3.КФК3!H79)</f>
        <v>0</v>
      </c>
      <c r="I79" s="157">
        <f>SUM(Ф.4.3.КФК1:Ф.4.3.КФК3!I79)</f>
        <v>0</v>
      </c>
      <c r="J79" s="157">
        <f>SUM(Ф.4.3.КФК1:Ф.4.3.КФК3!J79)</f>
        <v>0</v>
      </c>
      <c r="K79" s="157">
        <f>SUM(Ф.4.3.КФК1:Ф.4.3.КФК3!K79)</f>
        <v>0</v>
      </c>
      <c r="L79" s="157">
        <f>SUM(Ф.4.3.КФК1:Ф.4.3.КФК3!L79)</f>
        <v>0</v>
      </c>
      <c r="M79" s="157">
        <f>SUM(Ф.4.3.КФК1:Ф.4.3.КФК3!M79)</f>
        <v>0</v>
      </c>
      <c r="N79" s="157">
        <f>SUM(Ф.4.3.КФК1:Ф.4.3.КФК3!N79)</f>
        <v>0</v>
      </c>
    </row>
    <row r="80" spans="1:14" s="2" customFormat="1" ht="12.75" thickTop="1" thickBot="1" x14ac:dyDescent="0.25">
      <c r="A80" s="179" t="s">
        <v>1275</v>
      </c>
      <c r="B80" s="182">
        <v>4110</v>
      </c>
      <c r="C80" s="182">
        <v>580</v>
      </c>
      <c r="D80" s="157">
        <f>SUM(Ф.4.3.КФК1:Ф.4.3.КФК3!D80)</f>
        <v>0</v>
      </c>
      <c r="E80" s="157">
        <f>SUM(Ф.4.3.КФК1:Ф.4.3.КФК3!E80)</f>
        <v>0</v>
      </c>
      <c r="F80" s="157">
        <f>SUM(Ф.4.3.КФК1:Ф.4.3.КФК3!F80)</f>
        <v>0</v>
      </c>
      <c r="G80" s="157">
        <f>SUM(Ф.4.3.КФК1:Ф.4.3.КФК3!G80)</f>
        <v>0</v>
      </c>
      <c r="H80" s="157">
        <f>SUM(Ф.4.3.КФК1:Ф.4.3.КФК3!H80)</f>
        <v>0</v>
      </c>
      <c r="I80" s="157">
        <f>SUM(Ф.4.3.КФК1:Ф.4.3.КФК3!I80)</f>
        <v>0</v>
      </c>
      <c r="J80" s="157">
        <f>SUM(Ф.4.3.КФК1:Ф.4.3.КФК3!J80)</f>
        <v>0</v>
      </c>
      <c r="K80" s="157">
        <f>SUM(Ф.4.3.КФК1:Ф.4.3.КФК3!K80)</f>
        <v>0</v>
      </c>
      <c r="L80" s="157">
        <f>SUM(Ф.4.3.КФК1:Ф.4.3.КФК3!L80)</f>
        <v>0</v>
      </c>
      <c r="M80" s="157">
        <f>SUM(Ф.4.3.КФК1:Ф.4.3.КФК3!M80)</f>
        <v>0</v>
      </c>
      <c r="N80" s="157">
        <f>SUM(Ф.4.3.КФК1:Ф.4.3.КФК3!N80)</f>
        <v>0</v>
      </c>
    </row>
    <row r="81" spans="1:14" s="2" customFormat="1" ht="12.75" thickTop="1" thickBot="1" x14ac:dyDescent="0.25">
      <c r="A81" s="312" t="s">
        <v>1047</v>
      </c>
      <c r="B81" s="177">
        <v>4111</v>
      </c>
      <c r="C81" s="177">
        <v>590</v>
      </c>
      <c r="D81" s="157">
        <f>SUM(Ф.4.3.КФК1:Ф.4.3.КФК3!D81)</f>
        <v>0</v>
      </c>
      <c r="E81" s="157">
        <f>SUM(Ф.4.3.КФК1:Ф.4.3.КФК3!E81)</f>
        <v>0</v>
      </c>
      <c r="F81" s="157">
        <f>SUM(Ф.4.3.КФК1:Ф.4.3.КФК3!F81)</f>
        <v>0</v>
      </c>
      <c r="G81" s="157">
        <f>SUM(Ф.4.3.КФК1:Ф.4.3.КФК3!G81)</f>
        <v>0</v>
      </c>
      <c r="H81" s="157">
        <f>SUM(Ф.4.3.КФК1:Ф.4.3.КФК3!H81)</f>
        <v>0</v>
      </c>
      <c r="I81" s="157">
        <f>SUM(Ф.4.3.КФК1:Ф.4.3.КФК3!I81)</f>
        <v>0</v>
      </c>
      <c r="J81" s="157">
        <f>SUM(Ф.4.3.КФК1:Ф.4.3.КФК3!J81)</f>
        <v>0</v>
      </c>
      <c r="K81" s="157">
        <f>SUM(Ф.4.3.КФК1:Ф.4.3.КФК3!K81)</f>
        <v>0</v>
      </c>
      <c r="L81" s="157">
        <f>SUM(Ф.4.3.КФК1:Ф.4.3.КФК3!L81)</f>
        <v>0</v>
      </c>
      <c r="M81" s="157">
        <f>SUM(Ф.4.3.КФК1:Ф.4.3.КФК3!M81)</f>
        <v>0</v>
      </c>
      <c r="N81" s="157">
        <f>SUM(Ф.4.3.КФК1:Ф.4.3.КФК3!N81)</f>
        <v>0</v>
      </c>
    </row>
    <row r="82" spans="1:14" s="2" customFormat="1" ht="12.75" thickTop="1" thickBot="1" x14ac:dyDescent="0.25">
      <c r="A82" s="312" t="s">
        <v>1048</v>
      </c>
      <c r="B82" s="177">
        <v>4112</v>
      </c>
      <c r="C82" s="177">
        <v>600</v>
      </c>
      <c r="D82" s="157">
        <f>SUM(Ф.4.3.КФК1:Ф.4.3.КФК3!D82)</f>
        <v>0</v>
      </c>
      <c r="E82" s="157">
        <f>SUM(Ф.4.3.КФК1:Ф.4.3.КФК3!E82)</f>
        <v>0</v>
      </c>
      <c r="F82" s="157">
        <f>SUM(Ф.4.3.КФК1:Ф.4.3.КФК3!F82)</f>
        <v>0</v>
      </c>
      <c r="G82" s="157">
        <f>SUM(Ф.4.3.КФК1:Ф.4.3.КФК3!G82)</f>
        <v>0</v>
      </c>
      <c r="H82" s="157">
        <f>SUM(Ф.4.3.КФК1:Ф.4.3.КФК3!H82)</f>
        <v>0</v>
      </c>
      <c r="I82" s="157">
        <f>SUM(Ф.4.3.КФК1:Ф.4.3.КФК3!I82)</f>
        <v>0</v>
      </c>
      <c r="J82" s="157">
        <f>SUM(Ф.4.3.КФК1:Ф.4.3.КФК3!J82)</f>
        <v>0</v>
      </c>
      <c r="K82" s="157">
        <f>SUM(Ф.4.3.КФК1:Ф.4.3.КФК3!K82)</f>
        <v>0</v>
      </c>
      <c r="L82" s="157">
        <f>SUM(Ф.4.3.КФК1:Ф.4.3.КФК3!L82)</f>
        <v>0</v>
      </c>
      <c r="M82" s="157">
        <f>SUM(Ф.4.3.КФК1:Ф.4.3.КФК3!M82)</f>
        <v>0</v>
      </c>
      <c r="N82" s="157">
        <f>SUM(Ф.4.3.КФК1:Ф.4.3.КФК3!N82)</f>
        <v>0</v>
      </c>
    </row>
    <row r="83" spans="1:14" s="2" customFormat="1" ht="14.25" thickTop="1" thickBot="1" x14ac:dyDescent="0.25">
      <c r="A83" s="314" t="s">
        <v>1231</v>
      </c>
      <c r="B83" s="177">
        <v>4113</v>
      </c>
      <c r="C83" s="177">
        <v>610</v>
      </c>
      <c r="D83" s="157">
        <f>SUM(Ф.4.3.КФК1:Ф.4.3.КФК3!D83)</f>
        <v>0</v>
      </c>
      <c r="E83" s="157">
        <f>SUM(Ф.4.3.КФК1:Ф.4.3.КФК3!E83)</f>
        <v>0</v>
      </c>
      <c r="F83" s="157">
        <f>SUM(Ф.4.3.КФК1:Ф.4.3.КФК3!F83)</f>
        <v>0</v>
      </c>
      <c r="G83" s="157">
        <f>SUM(Ф.4.3.КФК1:Ф.4.3.КФК3!G83)</f>
        <v>0</v>
      </c>
      <c r="H83" s="157">
        <f>SUM(Ф.4.3.КФК1:Ф.4.3.КФК3!H83)</f>
        <v>0</v>
      </c>
      <c r="I83" s="157">
        <f>SUM(Ф.4.3.КФК1:Ф.4.3.КФК3!I83)</f>
        <v>0</v>
      </c>
      <c r="J83" s="157">
        <f>SUM(Ф.4.3.КФК1:Ф.4.3.КФК3!J83)</f>
        <v>0</v>
      </c>
      <c r="K83" s="157">
        <f>SUM(Ф.4.3.КФК1:Ф.4.3.КФК3!K83)</f>
        <v>0</v>
      </c>
      <c r="L83" s="157">
        <f>SUM(Ф.4.3.КФК1:Ф.4.3.КФК3!L83)</f>
        <v>0</v>
      </c>
      <c r="M83" s="157">
        <f>SUM(Ф.4.3.КФК1:Ф.4.3.КФК3!M83)</f>
        <v>0</v>
      </c>
      <c r="N83" s="157">
        <f>SUM(Ф.4.3.КФК1:Ф.4.3.КФК3!N83)</f>
        <v>0</v>
      </c>
    </row>
    <row r="84" spans="1:14" s="2" customFormat="1" ht="12.75" thickTop="1" thickBot="1" x14ac:dyDescent="0.25">
      <c r="A84" s="181" t="s">
        <v>1239</v>
      </c>
      <c r="B84" s="181">
        <v>4200</v>
      </c>
      <c r="C84" s="181">
        <v>620</v>
      </c>
      <c r="D84" s="157">
        <f>SUM(Ф.4.3.КФК1:Ф.4.3.КФК3!D84)</f>
        <v>0</v>
      </c>
      <c r="E84" s="157">
        <f>SUM(Ф.4.3.КФК1:Ф.4.3.КФК3!E84)</f>
        <v>0</v>
      </c>
      <c r="F84" s="157">
        <f>SUM(Ф.4.3.КФК1:Ф.4.3.КФК3!F84)</f>
        <v>0</v>
      </c>
      <c r="G84" s="157">
        <f>SUM(Ф.4.3.КФК1:Ф.4.3.КФК3!G84)</f>
        <v>0</v>
      </c>
      <c r="H84" s="157">
        <f>SUM(Ф.4.3.КФК1:Ф.4.3.КФК3!H84)</f>
        <v>0</v>
      </c>
      <c r="I84" s="157">
        <f>SUM(Ф.4.3.КФК1:Ф.4.3.КФК3!I84)</f>
        <v>0</v>
      </c>
      <c r="J84" s="157">
        <f>SUM(Ф.4.3.КФК1:Ф.4.3.КФК3!J84)</f>
        <v>0</v>
      </c>
      <c r="K84" s="157">
        <f>SUM(Ф.4.3.КФК1:Ф.4.3.КФК3!K84)</f>
        <v>0</v>
      </c>
      <c r="L84" s="157">
        <f>SUM(Ф.4.3.КФК1:Ф.4.3.КФК3!L84)</f>
        <v>0</v>
      </c>
      <c r="M84" s="157">
        <f>SUM(Ф.4.3.КФК1:Ф.4.3.КФК3!M84)</f>
        <v>0</v>
      </c>
      <c r="N84" s="157">
        <f>SUM(Ф.4.3.КФК1:Ф.4.3.КФК3!N84)</f>
        <v>0</v>
      </c>
    </row>
    <row r="85" spans="1:14" s="2" customFormat="1" ht="12.75" thickTop="1" thickBot="1" x14ac:dyDescent="0.25">
      <c r="A85" s="179" t="s">
        <v>1049</v>
      </c>
      <c r="B85" s="182">
        <v>4210</v>
      </c>
      <c r="C85" s="182">
        <v>630</v>
      </c>
      <c r="D85" s="157">
        <f>SUM(Ф.4.3.КФК1:Ф.4.3.КФК3!D85)</f>
        <v>0</v>
      </c>
      <c r="E85" s="157">
        <f>SUM(Ф.4.3.КФК1:Ф.4.3.КФК3!E85)</f>
        <v>0</v>
      </c>
      <c r="F85" s="157">
        <f>SUM(Ф.4.3.КФК1:Ф.4.3.КФК3!F85)</f>
        <v>0</v>
      </c>
      <c r="G85" s="157">
        <f>SUM(Ф.4.3.КФК1:Ф.4.3.КФК3!G85)</f>
        <v>0</v>
      </c>
      <c r="H85" s="157">
        <f>SUM(Ф.4.3.КФК1:Ф.4.3.КФК3!H85)</f>
        <v>0</v>
      </c>
      <c r="I85" s="157">
        <f>SUM(Ф.4.3.КФК1:Ф.4.3.КФК3!I85)</f>
        <v>0</v>
      </c>
      <c r="J85" s="157">
        <f>SUM(Ф.4.3.КФК1:Ф.4.3.КФК3!J85)</f>
        <v>0</v>
      </c>
      <c r="K85" s="157">
        <f>SUM(Ф.4.3.КФК1:Ф.4.3.КФК3!K85)</f>
        <v>0</v>
      </c>
      <c r="L85" s="157">
        <f>SUM(Ф.4.3.КФК1:Ф.4.3.КФК3!L85)</f>
        <v>0</v>
      </c>
      <c r="M85" s="157">
        <f>SUM(Ф.4.3.КФК1:Ф.4.3.КФК3!M85)</f>
        <v>0</v>
      </c>
      <c r="N85" s="157">
        <f>SUM(Ф.4.3.КФК1:Ф.4.3.КФК3!N85)</f>
        <v>0</v>
      </c>
    </row>
    <row r="86" spans="1:14" s="2" customFormat="1" ht="12.75" thickTop="1" thickBot="1" x14ac:dyDescent="0.25">
      <c r="A86" s="312" t="s">
        <v>1050</v>
      </c>
      <c r="B86" s="177">
        <v>5000</v>
      </c>
      <c r="C86" s="177">
        <v>640</v>
      </c>
      <c r="D86" s="315" t="s">
        <v>1236</v>
      </c>
      <c r="E86" s="157">
        <f>SUM(Ф.4.3.КФК1:Ф.4.3.КФК3!E86)</f>
        <v>0</v>
      </c>
      <c r="F86" s="157"/>
      <c r="G86" s="316" t="s">
        <v>1236</v>
      </c>
      <c r="H86" s="316" t="s">
        <v>1236</v>
      </c>
      <c r="I86" s="316" t="s">
        <v>1236</v>
      </c>
      <c r="J86" s="316" t="s">
        <v>1236</v>
      </c>
      <c r="K86" s="316" t="s">
        <v>1236</v>
      </c>
      <c r="L86" s="316" t="s">
        <v>1236</v>
      </c>
      <c r="M86" s="316" t="s">
        <v>1236</v>
      </c>
      <c r="N86" s="316" t="s">
        <v>1236</v>
      </c>
    </row>
    <row r="87" spans="1:14" s="2" customFormat="1" ht="12.75" hidden="1" thickTop="1" thickBot="1" x14ac:dyDescent="0.25">
      <c r="A87" s="189"/>
      <c r="B87" s="194"/>
      <c r="C87" s="201"/>
      <c r="D87" s="202"/>
      <c r="E87" s="203">
        <f>SUM(Ф.4.3.КФК1:Ф.4.3.КФК3!E87)</f>
        <v>0</v>
      </c>
      <c r="F87" s="211"/>
      <c r="G87" s="202"/>
      <c r="H87" s="202"/>
      <c r="I87" s="202"/>
      <c r="J87" s="202"/>
      <c r="K87" s="202"/>
      <c r="L87" s="202"/>
      <c r="M87" s="202"/>
    </row>
    <row r="88" spans="1:14" s="2" customFormat="1" ht="12.75" hidden="1" thickTop="1" thickBot="1" x14ac:dyDescent="0.25">
      <c r="A88" s="45"/>
      <c r="B88" s="46"/>
      <c r="C88" s="12"/>
      <c r="D88" s="153"/>
      <c r="E88" s="157">
        <f>SUM(Ф.4.3.КФК1:Ф.4.3.КФК3!E88)</f>
        <v>0</v>
      </c>
      <c r="F88" s="211"/>
      <c r="G88" s="153"/>
      <c r="H88" s="153"/>
      <c r="I88" s="153"/>
      <c r="J88" s="153"/>
      <c r="K88" s="153"/>
      <c r="L88" s="153"/>
      <c r="M88" s="153"/>
    </row>
    <row r="89" spans="1:14" s="2" customFormat="1" ht="12.75" hidden="1" thickTop="1" thickBot="1" x14ac:dyDescent="0.25">
      <c r="A89" s="45"/>
      <c r="B89" s="46"/>
      <c r="C89" s="12"/>
      <c r="D89" s="153"/>
      <c r="E89" s="157">
        <f>SUM(Ф.4.3.КФК1:Ф.4.3.КФК3!E89)</f>
        <v>0</v>
      </c>
      <c r="F89" s="211"/>
      <c r="G89" s="153"/>
      <c r="H89" s="153"/>
      <c r="I89" s="153"/>
      <c r="J89" s="153"/>
      <c r="K89" s="153"/>
      <c r="L89" s="153"/>
      <c r="M89" s="153"/>
    </row>
    <row r="90" spans="1:14" s="2" customFormat="1" ht="12.75" hidden="1" thickTop="1" thickBot="1" x14ac:dyDescent="0.25">
      <c r="A90" s="45"/>
      <c r="B90" s="46"/>
      <c r="C90" s="12"/>
      <c r="D90" s="153"/>
      <c r="E90" s="157">
        <f>SUM(Ф.4.3.КФК1:Ф.4.3.КФК3!E90)</f>
        <v>0</v>
      </c>
      <c r="F90" s="211"/>
      <c r="G90" s="153"/>
      <c r="H90" s="153"/>
      <c r="I90" s="153"/>
      <c r="J90" s="153"/>
      <c r="K90" s="153"/>
      <c r="L90" s="153"/>
      <c r="M90" s="153"/>
    </row>
    <row r="91" spans="1:14" s="2" customFormat="1" ht="13.5" hidden="1" thickTop="1" thickBot="1" x14ac:dyDescent="0.25">
      <c r="A91" s="50"/>
      <c r="B91" s="51"/>
      <c r="C91" s="12"/>
      <c r="D91" s="153"/>
      <c r="E91" s="157">
        <f>SUM(Ф.4.3.КФК1:Ф.4.3.КФК3!E91)</f>
        <v>0</v>
      </c>
      <c r="F91" s="211"/>
      <c r="G91" s="153"/>
      <c r="H91" s="153"/>
      <c r="I91" s="153"/>
      <c r="J91" s="153"/>
      <c r="K91" s="153"/>
      <c r="L91" s="153"/>
      <c r="M91" s="153"/>
    </row>
    <row r="92" spans="1:14" s="2" customFormat="1" ht="12.75" hidden="1" thickTop="1" thickBot="1" x14ac:dyDescent="0.25">
      <c r="A92" s="52"/>
      <c r="B92" s="53"/>
      <c r="C92" s="12"/>
      <c r="D92" s="153"/>
      <c r="E92" s="157">
        <f>SUM(Ф.4.3.КФК1:Ф.4.3.КФК3!E92)</f>
        <v>0</v>
      </c>
      <c r="F92" s="211"/>
      <c r="G92" s="153"/>
      <c r="H92" s="153"/>
      <c r="I92" s="153"/>
      <c r="J92" s="153"/>
      <c r="K92" s="153"/>
      <c r="L92" s="153"/>
      <c r="M92" s="153"/>
    </row>
    <row r="93" spans="1:14" s="2" customFormat="1" ht="12.75" hidden="1" thickTop="1" thickBot="1" x14ac:dyDescent="0.25">
      <c r="A93" s="52"/>
      <c r="B93" s="53"/>
      <c r="C93" s="12"/>
      <c r="D93" s="153"/>
      <c r="E93" s="157">
        <f>SUM(Ф.4.3.КФК1:Ф.4.3.КФК3!E93)</f>
        <v>0</v>
      </c>
      <c r="F93" s="211"/>
      <c r="G93" s="153"/>
      <c r="H93" s="153"/>
      <c r="I93" s="153"/>
      <c r="J93" s="153"/>
      <c r="K93" s="153"/>
      <c r="L93" s="153"/>
      <c r="M93" s="153"/>
    </row>
    <row r="94" spans="1:14" s="2" customFormat="1" ht="12.75" hidden="1" thickTop="1" thickBot="1" x14ac:dyDescent="0.25">
      <c r="A94" s="48"/>
      <c r="B94" s="49"/>
      <c r="C94" s="12"/>
      <c r="D94" s="153"/>
      <c r="E94" s="157">
        <f>SUM(Ф.4.3.КФК1:Ф.4.3.КФК3!E94)</f>
        <v>0</v>
      </c>
      <c r="F94" s="211"/>
      <c r="G94" s="153"/>
      <c r="H94" s="153"/>
      <c r="I94" s="153"/>
      <c r="J94" s="153"/>
      <c r="K94" s="153"/>
      <c r="L94" s="153"/>
      <c r="M94" s="153"/>
    </row>
    <row r="95" spans="1:14" s="2" customFormat="1" ht="14.25" customHeight="1" thickTop="1" x14ac:dyDescent="0.2">
      <c r="A95" s="117" t="s">
        <v>2513</v>
      </c>
      <c r="B95" s="25"/>
      <c r="C95" s="26"/>
      <c r="D95" s="23"/>
      <c r="E95" s="74"/>
      <c r="F95" s="74"/>
      <c r="G95" s="23"/>
      <c r="H95" s="23"/>
      <c r="I95" s="23"/>
      <c r="J95" s="23"/>
      <c r="K95" s="23"/>
      <c r="L95" s="23"/>
      <c r="M95" s="23"/>
    </row>
    <row r="96" spans="1:14" s="2" customFormat="1" ht="3" customHeight="1" x14ac:dyDescent="0.2">
      <c r="A96" s="24"/>
      <c r="B96" s="25"/>
      <c r="C96" s="26"/>
      <c r="D96" s="23"/>
      <c r="E96" s="74"/>
      <c r="F96" s="74"/>
      <c r="G96" s="23"/>
      <c r="H96" s="23"/>
      <c r="I96" s="23"/>
      <c r="J96" s="23"/>
      <c r="K96" s="23"/>
      <c r="L96" s="23"/>
      <c r="M96" s="23"/>
    </row>
    <row r="97" spans="1:13" s="2" customFormat="1" ht="11.25" hidden="1" x14ac:dyDescent="0.2">
      <c r="A97" s="24"/>
      <c r="B97" s="25"/>
      <c r="C97" s="26"/>
      <c r="D97" s="23"/>
      <c r="E97" s="27"/>
      <c r="F97" s="27"/>
      <c r="G97" s="23"/>
      <c r="H97" s="23"/>
      <c r="I97" s="23"/>
      <c r="J97" s="23"/>
      <c r="K97" s="23"/>
      <c r="L97" s="23"/>
      <c r="M97" s="23"/>
    </row>
    <row r="98" spans="1:13" x14ac:dyDescent="0.25">
      <c r="A98" s="9" t="str">
        <f>ЗАПОЛНИТЬ!F30</f>
        <v>Начальник</v>
      </c>
      <c r="B98" s="683"/>
      <c r="C98" s="683"/>
      <c r="D98" s="683"/>
      <c r="G98" s="670" t="str">
        <f>ЗАПОЛНИТЬ!F26</f>
        <v>Л.П.КОЛЄСНІК</v>
      </c>
      <c r="H98" s="670"/>
      <c r="I98" s="670"/>
    </row>
    <row r="99" spans="1:13" x14ac:dyDescent="0.25">
      <c r="B99" s="671" t="s">
        <v>1273</v>
      </c>
      <c r="C99" s="671"/>
      <c r="D99" s="671"/>
      <c r="G99" s="669" t="s">
        <v>391</v>
      </c>
      <c r="H99" s="669"/>
      <c r="I99" s="1"/>
    </row>
    <row r="100" spans="1:13" x14ac:dyDescent="0.25">
      <c r="A100" s="9" t="str">
        <f>ЗАПОЛНИТЬ!F31</f>
        <v>Головний бухгалтер</v>
      </c>
      <c r="B100" s="683"/>
      <c r="C100" s="683"/>
      <c r="D100" s="683"/>
      <c r="G100" s="670" t="str">
        <f>ЗАПОЛНИТЬ!F28</f>
        <v>Б.І.НОВІК</v>
      </c>
      <c r="H100" s="670"/>
      <c r="I100" s="670"/>
    </row>
    <row r="101" spans="1:13" ht="8.25" customHeight="1" x14ac:dyDescent="0.25">
      <c r="B101" s="671" t="s">
        <v>1273</v>
      </c>
      <c r="C101" s="671"/>
      <c r="D101" s="671"/>
      <c r="G101" s="669" t="s">
        <v>391</v>
      </c>
      <c r="H101" s="669"/>
      <c r="I101" s="1"/>
    </row>
    <row r="102" spans="1:13" ht="12.75" customHeight="1" x14ac:dyDescent="0.25">
      <c r="A102" s="1" t="str">
        <f>ЗАПОЛНИТЬ!C19</f>
        <v>"10" січня 2018 року</v>
      </c>
    </row>
    <row r="103" spans="1:13" x14ac:dyDescent="0.25">
      <c r="A103" s="162"/>
    </row>
  </sheetData>
  <sheetProtection formatColumns="0" formatRows="0"/>
  <mergeCells count="44">
    <mergeCell ref="I1:N3"/>
    <mergeCell ref="A12:B12"/>
    <mergeCell ref="A13:B13"/>
    <mergeCell ref="A14:B14"/>
    <mergeCell ref="A15:B15"/>
    <mergeCell ref="A4:M4"/>
    <mergeCell ref="E14:M14"/>
    <mergeCell ref="F19:F20"/>
    <mergeCell ref="F18:G18"/>
    <mergeCell ref="A6:M6"/>
    <mergeCell ref="I18:I20"/>
    <mergeCell ref="B18:B20"/>
    <mergeCell ref="B10:J10"/>
    <mergeCell ref="E13:M13"/>
    <mergeCell ref="E12:J12"/>
    <mergeCell ref="H18:H20"/>
    <mergeCell ref="M9:N9"/>
    <mergeCell ref="M10:N10"/>
    <mergeCell ref="B9:J9"/>
    <mergeCell ref="A18:A20"/>
    <mergeCell ref="C18:C20"/>
    <mergeCell ref="B11:J11"/>
    <mergeCell ref="D18:D20"/>
    <mergeCell ref="E18:E20"/>
    <mergeCell ref="A5:H5"/>
    <mergeCell ref="E15:M15"/>
    <mergeCell ref="M11:N11"/>
    <mergeCell ref="B101:D101"/>
    <mergeCell ref="G98:I98"/>
    <mergeCell ref="G99:H99"/>
    <mergeCell ref="G100:I100"/>
    <mergeCell ref="G101:H101"/>
    <mergeCell ref="B98:D98"/>
    <mergeCell ref="B100:D100"/>
    <mergeCell ref="B99:D99"/>
    <mergeCell ref="M8:N8"/>
    <mergeCell ref="G19:G20"/>
    <mergeCell ref="J18:K18"/>
    <mergeCell ref="K19:K20"/>
    <mergeCell ref="J19:J20"/>
    <mergeCell ref="M18:N18"/>
    <mergeCell ref="M19:M20"/>
    <mergeCell ref="N19:N20"/>
    <mergeCell ref="L18:L20"/>
  </mergeCells>
  <phoneticPr fontId="0" type="noConversion"/>
  <pageMargins left="0.19685039370078741" right="0.19685039370078741" top="0.59055118110236227" bottom="0.19685039370078741" header="0.39370078740157483" footer="0.19685039370078741"/>
  <pageSetup paperSize="9" scale="85" fitToHeight="2" orientation="landscape" r:id="rId1"/>
  <headerFooter differentOddEven="1">
    <evenHeader>&amp;C2&amp;RПродовження додатка 4</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0">
    <pageSetUpPr fitToPage="1"/>
  </sheetPr>
  <dimension ref="A1:P103"/>
  <sheetViews>
    <sheetView zoomScaleNormal="100" workbookViewId="0">
      <selection activeCell="Q15" sqref="Q15"/>
    </sheetView>
  </sheetViews>
  <sheetFormatPr defaultRowHeight="15" x14ac:dyDescent="0.25"/>
  <cols>
    <col min="1" max="1" width="58.7109375" customWidth="1"/>
    <col min="2" max="2" width="5" customWidth="1"/>
    <col min="3" max="3" width="4" customWidth="1"/>
    <col min="4" max="4" width="12.140625" customWidth="1"/>
    <col min="5" max="5" width="8.5703125" customWidth="1"/>
    <col min="6" max="6" width="8.28515625" customWidth="1"/>
    <col min="7" max="7" width="7" customWidth="1"/>
    <col min="8" max="8" width="6" customWidth="1"/>
    <col min="9" max="9" width="11.85546875" customWidth="1"/>
    <col min="10" max="10" width="11.7109375" customWidth="1"/>
    <col min="11" max="11" width="9.7109375" customWidth="1"/>
    <col min="12" max="12" width="12" hidden="1" customWidth="1"/>
    <col min="13" max="13" width="9.85546875" customWidth="1"/>
    <col min="14" max="14" width="7.140625" customWidth="1"/>
  </cols>
  <sheetData>
    <row r="1" spans="1:16" s="1" customFormat="1" ht="15" customHeight="1" x14ac:dyDescent="0.25">
      <c r="I1" s="682" t="s">
        <v>2759</v>
      </c>
      <c r="J1" s="682"/>
      <c r="K1" s="682"/>
      <c r="L1" s="682"/>
      <c r="M1" s="682"/>
      <c r="N1" s="682"/>
    </row>
    <row r="2" spans="1:16" s="1" customFormat="1" ht="27.75" customHeight="1" x14ac:dyDescent="0.25">
      <c r="H2" s="14"/>
      <c r="I2" s="682"/>
      <c r="J2" s="682"/>
      <c r="K2" s="682"/>
      <c r="L2" s="682"/>
      <c r="M2" s="682"/>
      <c r="N2" s="682"/>
    </row>
    <row r="3" spans="1:16" s="1" customFormat="1" ht="3" hidden="1" customHeight="1" x14ac:dyDescent="0.25">
      <c r="H3" s="14"/>
      <c r="I3" s="682"/>
      <c r="J3" s="682"/>
      <c r="K3" s="682"/>
      <c r="L3" s="682"/>
      <c r="M3" s="682"/>
      <c r="N3" s="682"/>
    </row>
    <row r="4" spans="1:16" s="1" customFormat="1" x14ac:dyDescent="0.25">
      <c r="A4" s="687" t="s">
        <v>3</v>
      </c>
      <c r="B4" s="687"/>
      <c r="C4" s="687"/>
      <c r="D4" s="687"/>
      <c r="E4" s="687"/>
      <c r="F4" s="687"/>
      <c r="G4" s="687"/>
      <c r="H4" s="687"/>
      <c r="I4" s="687"/>
      <c r="J4" s="687"/>
      <c r="K4" s="687"/>
      <c r="L4" s="687"/>
      <c r="M4" s="687"/>
      <c r="N4" s="13"/>
      <c r="O4" s="13"/>
      <c r="P4" s="13"/>
    </row>
    <row r="5" spans="1:16" s="1" customFormat="1" ht="15" customHeight="1" x14ac:dyDescent="0.25">
      <c r="A5" s="689" t="str">
        <f>IF(ЗАПОЛНИТЬ!$F$7=1,CONCATENATE(шапки!A5),CONCATENATE(шапки!A5,шапки!C5))</f>
        <v xml:space="preserve">про надходження і використання інших надходжень спеціального фонду (форма№ 4-3д, </v>
      </c>
      <c r="B5" s="689"/>
      <c r="C5" s="689"/>
      <c r="D5" s="689"/>
      <c r="E5" s="689"/>
      <c r="F5" s="689"/>
      <c r="G5" s="689"/>
      <c r="H5" s="689"/>
      <c r="I5" s="42" t="str">
        <f>IF(ЗАПОЛНИТЬ!$F$7=1,шапки!C5,шапки!D5)</f>
        <v>№ 4-3м)</v>
      </c>
      <c r="J5" s="41" t="str">
        <f>IF(ЗАПОЛНИТЬ!$F$7=1,шапки!D5,"")</f>
        <v/>
      </c>
      <c r="K5" s="41"/>
      <c r="L5" s="127"/>
      <c r="M5" s="127"/>
      <c r="N5" s="13"/>
      <c r="O5" s="13"/>
      <c r="P5" s="13"/>
    </row>
    <row r="6" spans="1:16" s="1" customFormat="1" ht="13.5" customHeight="1" x14ac:dyDescent="0.25">
      <c r="A6" s="684" t="str">
        <f>CONCATENATE("за ",ЗАПОЛНИТЬ!$B$17," ",ЗАПОЛНИТЬ!$C$17)</f>
        <v>за  2017 р.</v>
      </c>
      <c r="B6" s="684"/>
      <c r="C6" s="684"/>
      <c r="D6" s="684"/>
      <c r="E6" s="684"/>
      <c r="F6" s="684"/>
      <c r="G6" s="684"/>
      <c r="H6" s="684"/>
      <c r="I6" s="684"/>
      <c r="J6" s="684"/>
      <c r="K6" s="684"/>
      <c r="L6" s="684"/>
      <c r="M6" s="684"/>
    </row>
    <row r="7" spans="1:16" s="2" customFormat="1" ht="11.25" hidden="1" x14ac:dyDescent="0.2"/>
    <row r="8" spans="1:16" s="2" customFormat="1" ht="9.75" customHeight="1" x14ac:dyDescent="0.2">
      <c r="M8" s="701" t="s">
        <v>4</v>
      </c>
      <c r="N8" s="701"/>
    </row>
    <row r="9" spans="1:16" s="2" customFormat="1" ht="22.5" customHeight="1" x14ac:dyDescent="0.2">
      <c r="A9" s="29" t="s">
        <v>5</v>
      </c>
      <c r="B9" s="685" t="str">
        <f>ЗАПОЛНИТЬ!B3</f>
        <v>Відділ освіти виконавчого комітету Апостолівської міської ради</v>
      </c>
      <c r="C9" s="685"/>
      <c r="D9" s="685"/>
      <c r="E9" s="685"/>
      <c r="F9" s="685"/>
      <c r="G9" s="685"/>
      <c r="H9" s="685"/>
      <c r="I9" s="685"/>
      <c r="J9" s="685"/>
      <c r="K9" s="31" t="str">
        <f>ЗАПОЛНИТЬ!A13</f>
        <v>за ЄДРПОУ</v>
      </c>
      <c r="M9" s="707" t="str">
        <f>ЗАПОЛНИТЬ!B13</f>
        <v>40220031</v>
      </c>
      <c r="N9" s="707"/>
    </row>
    <row r="10" spans="1:16" s="2" customFormat="1" ht="11.25" customHeight="1" x14ac:dyDescent="0.2">
      <c r="A10" s="5" t="s">
        <v>1246</v>
      </c>
      <c r="B10" s="686" t="str">
        <f>ЗАПОЛНИТЬ!B5</f>
        <v>м.Апостолове</v>
      </c>
      <c r="C10" s="686"/>
      <c r="D10" s="686"/>
      <c r="E10" s="686"/>
      <c r="F10" s="686"/>
      <c r="G10" s="686"/>
      <c r="H10" s="686"/>
      <c r="I10" s="686"/>
      <c r="J10" s="686"/>
      <c r="K10" s="31" t="str">
        <f>ЗАПОЛНИТЬ!A14</f>
        <v>за КОАТУУ</v>
      </c>
      <c r="M10" s="707">
        <f>ЗАПОЛНИТЬ!B14</f>
        <v>1220310100</v>
      </c>
      <c r="N10" s="707"/>
    </row>
    <row r="11" spans="1:16" s="2" customFormat="1" ht="11.25" customHeight="1" x14ac:dyDescent="0.2">
      <c r="A11" s="5" t="e">
        <f>#REF!</f>
        <v>#REF!</v>
      </c>
      <c r="B11" s="686" t="str">
        <f>ЗАПОЛНИТЬ!D15</f>
        <v>Орган місцевого самоврядування</v>
      </c>
      <c r="C11" s="686"/>
      <c r="D11" s="686"/>
      <c r="E11" s="686"/>
      <c r="F11" s="686"/>
      <c r="G11" s="686"/>
      <c r="H11" s="686"/>
      <c r="I11" s="686"/>
      <c r="J11" s="686"/>
      <c r="K11" s="31" t="str">
        <f>ЗАПОЛНИТЬ!A15</f>
        <v>за КОПФГ</v>
      </c>
      <c r="M11" s="708">
        <f>ЗАПОЛНИТЬ!B15</f>
        <v>420</v>
      </c>
      <c r="N11" s="708"/>
    </row>
    <row r="12" spans="1:16" s="2" customFormat="1" ht="11.25" customHeight="1" x14ac:dyDescent="0.2">
      <c r="A12" s="723" t="s">
        <v>1248</v>
      </c>
      <c r="B12" s="723"/>
      <c r="C12" s="15"/>
      <c r="D12" s="114" t="str">
        <f>ЗАПОЛНИТЬ!H9</f>
        <v>220</v>
      </c>
      <c r="E12" s="722" t="str">
        <f>IF(D12&gt;0,VLOOKUP(D12,'ДовидникКВК(ГОС)'!A:B,2,FALSE),"")</f>
        <v>Міністерство освіти і науки України</v>
      </c>
      <c r="F12" s="722"/>
      <c r="G12" s="722"/>
      <c r="H12" s="722"/>
      <c r="I12" s="722"/>
      <c r="J12" s="722"/>
      <c r="K12" s="212"/>
      <c r="L12" s="122"/>
      <c r="M12" s="122"/>
      <c r="N12" s="4"/>
    </row>
    <row r="13" spans="1:16" s="2" customFormat="1" ht="11.25" x14ac:dyDescent="0.2">
      <c r="A13" s="679" t="s">
        <v>1250</v>
      </c>
      <c r="B13" s="679"/>
      <c r="C13" s="15"/>
      <c r="D13" s="143"/>
      <c r="E13" s="688" t="str">
        <f>IF(D13&gt;0,VLOOKUP(D13,ДовидникКПК!B:C,2,FALSE),"")</f>
        <v/>
      </c>
      <c r="F13" s="688"/>
      <c r="G13" s="688"/>
      <c r="H13" s="688"/>
      <c r="I13" s="688"/>
      <c r="J13" s="688"/>
      <c r="K13" s="688"/>
      <c r="L13" s="688"/>
      <c r="M13" s="688"/>
      <c r="N13" s="4"/>
    </row>
    <row r="14" spans="1:16" s="2" customFormat="1" ht="12" customHeight="1" x14ac:dyDescent="0.2">
      <c r="A14" s="691" t="s">
        <v>1940</v>
      </c>
      <c r="B14" s="691"/>
      <c r="C14" s="17"/>
      <c r="D14" s="89" t="str">
        <f>ЗАПОЛНИТЬ!H10</f>
        <v>001</v>
      </c>
      <c r="E14" s="692" t="str">
        <f>ЗАПОЛНИТЬ!I10</f>
        <v>-</v>
      </c>
      <c r="F14" s="692"/>
      <c r="G14" s="692"/>
      <c r="H14" s="692"/>
      <c r="I14" s="692"/>
      <c r="J14" s="692"/>
      <c r="K14" s="692"/>
      <c r="L14" s="692"/>
      <c r="M14" s="692"/>
      <c r="N14" s="6"/>
    </row>
    <row r="15" spans="1:16" s="2" customFormat="1" ht="43.5" customHeight="1" x14ac:dyDescent="0.2">
      <c r="A15" s="691" t="s">
        <v>2755</v>
      </c>
      <c r="B15" s="691"/>
      <c r="C15" s="17"/>
      <c r="D15" s="39" t="s">
        <v>5631</v>
      </c>
      <c r="E15" s="692" t="str">
        <f>VLOOKUP(RIGHT(D15,4),КПКВМБ!A:B,2,FALSE)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692"/>
      <c r="G15" s="692"/>
      <c r="H15" s="692"/>
      <c r="I15" s="692"/>
      <c r="J15" s="692"/>
      <c r="K15" s="692"/>
      <c r="L15" s="692"/>
      <c r="M15" s="692"/>
      <c r="N15" s="6"/>
    </row>
    <row r="16" spans="1:16" s="2" customFormat="1" ht="11.25" x14ac:dyDescent="0.2">
      <c r="A16" s="83" t="s">
        <v>5599</v>
      </c>
    </row>
    <row r="17" spans="1:14" s="2" customFormat="1" ht="12" thickBot="1" x14ac:dyDescent="0.25">
      <c r="A17" s="7" t="s">
        <v>2758</v>
      </c>
    </row>
    <row r="18" spans="1:14" s="2" customFormat="1" ht="23.25" customHeight="1" thickTop="1" thickBot="1" x14ac:dyDescent="0.25">
      <c r="A18" s="673" t="s">
        <v>1251</v>
      </c>
      <c r="B18" s="705" t="s">
        <v>13</v>
      </c>
      <c r="C18" s="705" t="s">
        <v>1253</v>
      </c>
      <c r="D18" s="705" t="s">
        <v>21</v>
      </c>
      <c r="E18" s="705" t="s">
        <v>2511</v>
      </c>
      <c r="F18" s="705" t="s">
        <v>12</v>
      </c>
      <c r="G18" s="705"/>
      <c r="H18" s="705" t="s">
        <v>1067</v>
      </c>
      <c r="I18" s="705" t="s">
        <v>10</v>
      </c>
      <c r="J18" s="705" t="s">
        <v>392</v>
      </c>
      <c r="K18" s="705"/>
      <c r="L18" s="705" t="s">
        <v>393</v>
      </c>
      <c r="M18" s="705" t="s">
        <v>9</v>
      </c>
      <c r="N18" s="705"/>
    </row>
    <row r="19" spans="1:14" s="2" customFormat="1" ht="12.75" thickTop="1" thickBot="1" x14ac:dyDescent="0.25">
      <c r="A19" s="673"/>
      <c r="B19" s="705"/>
      <c r="C19" s="705"/>
      <c r="D19" s="705"/>
      <c r="E19" s="705"/>
      <c r="F19" s="705" t="s">
        <v>1254</v>
      </c>
      <c r="G19" s="706" t="s">
        <v>2516</v>
      </c>
      <c r="H19" s="705"/>
      <c r="I19" s="705"/>
      <c r="J19" s="705" t="s">
        <v>1254</v>
      </c>
      <c r="K19" s="706" t="s">
        <v>2519</v>
      </c>
      <c r="L19" s="705"/>
      <c r="M19" s="705" t="s">
        <v>1254</v>
      </c>
      <c r="N19" s="721" t="s">
        <v>2516</v>
      </c>
    </row>
    <row r="20" spans="1:14" s="2" customFormat="1" ht="26.25" customHeight="1" thickTop="1" thickBot="1" x14ac:dyDescent="0.25">
      <c r="A20" s="673"/>
      <c r="B20" s="705"/>
      <c r="C20" s="705"/>
      <c r="D20" s="705"/>
      <c r="E20" s="705"/>
      <c r="F20" s="705"/>
      <c r="G20" s="706"/>
      <c r="H20" s="705"/>
      <c r="I20" s="705"/>
      <c r="J20" s="705"/>
      <c r="K20" s="706"/>
      <c r="L20" s="705"/>
      <c r="M20" s="705"/>
      <c r="N20" s="721"/>
    </row>
    <row r="21" spans="1:14" s="2" customFormat="1" ht="12.75" thickTop="1" thickBot="1" x14ac:dyDescent="0.25">
      <c r="A21" s="372">
        <v>1</v>
      </c>
      <c r="B21" s="372">
        <v>2</v>
      </c>
      <c r="C21" s="372">
        <v>3</v>
      </c>
      <c r="D21" s="372">
        <v>4</v>
      </c>
      <c r="E21" s="372">
        <v>5</v>
      </c>
      <c r="F21" s="372">
        <v>6</v>
      </c>
      <c r="G21" s="372">
        <v>7</v>
      </c>
      <c r="H21" s="372">
        <v>8</v>
      </c>
      <c r="I21" s="372">
        <v>9</v>
      </c>
      <c r="J21" s="372">
        <v>10</v>
      </c>
      <c r="K21" s="372">
        <v>11</v>
      </c>
      <c r="L21" s="372">
        <v>12</v>
      </c>
      <c r="M21" s="372">
        <v>13</v>
      </c>
      <c r="N21" s="372">
        <v>14</v>
      </c>
    </row>
    <row r="22" spans="1:14" s="2" customFormat="1" ht="12.75" thickTop="1" thickBot="1" x14ac:dyDescent="0.25">
      <c r="A22" s="296" t="s">
        <v>2261</v>
      </c>
      <c r="B22" s="296" t="s">
        <v>1255</v>
      </c>
      <c r="C22" s="297" t="s">
        <v>1057</v>
      </c>
      <c r="D22" s="157">
        <f>D24+D59+D79+D84</f>
        <v>3421158</v>
      </c>
      <c r="E22" s="157">
        <f>E26+E29+E32+E33+E37+E45+E46+E86+E54</f>
        <v>0</v>
      </c>
      <c r="F22" s="157">
        <f t="shared" ref="F22:L22" si="0">F24+F59+F79+F84</f>
        <v>0</v>
      </c>
      <c r="G22" s="157">
        <f t="shared" si="0"/>
        <v>0</v>
      </c>
      <c r="H22" s="157">
        <f t="shared" si="0"/>
        <v>0</v>
      </c>
      <c r="I22" s="157">
        <f t="shared" si="0"/>
        <v>3277083.59</v>
      </c>
      <c r="J22" s="157">
        <f t="shared" si="0"/>
        <v>3277083.59</v>
      </c>
      <c r="K22" s="157">
        <f t="shared" si="0"/>
        <v>0</v>
      </c>
      <c r="L22" s="157">
        <f t="shared" si="0"/>
        <v>0</v>
      </c>
      <c r="M22" s="157">
        <f>F22-H22+I22-J22</f>
        <v>0</v>
      </c>
      <c r="N22" s="157">
        <f>N24+N59+N79+N84</f>
        <v>0</v>
      </c>
    </row>
    <row r="23" spans="1:14" s="2" customFormat="1" ht="12.75" thickTop="1" thickBot="1" x14ac:dyDescent="0.25">
      <c r="A23" s="176" t="s">
        <v>1155</v>
      </c>
      <c r="B23" s="296"/>
      <c r="C23" s="297"/>
      <c r="D23" s="157"/>
      <c r="E23" s="157"/>
      <c r="F23" s="157"/>
      <c r="G23" s="157"/>
      <c r="H23" s="157"/>
      <c r="I23" s="157"/>
      <c r="J23" s="157"/>
      <c r="K23" s="157"/>
      <c r="L23" s="157"/>
      <c r="M23" s="157"/>
      <c r="N23" s="157"/>
    </row>
    <row r="24" spans="1:14" s="2" customFormat="1" ht="12.75" thickTop="1" thickBot="1" x14ac:dyDescent="0.25">
      <c r="A24" s="177" t="s">
        <v>2297</v>
      </c>
      <c r="B24" s="296">
        <v>2000</v>
      </c>
      <c r="C24" s="297" t="s">
        <v>1058</v>
      </c>
      <c r="D24" s="157">
        <f t="shared" ref="D24:J24" si="1">D25+D30+D47+D50+D54+D58</f>
        <v>0</v>
      </c>
      <c r="E24" s="157">
        <v>0</v>
      </c>
      <c r="F24" s="157">
        <f>F25+F30+F47+F50+F54+F58</f>
        <v>0</v>
      </c>
      <c r="G24" s="157">
        <f>G25+G30+G47+G50+G54+G58</f>
        <v>0</v>
      </c>
      <c r="H24" s="157">
        <f t="shared" si="1"/>
        <v>0</v>
      </c>
      <c r="I24" s="157">
        <f t="shared" si="1"/>
        <v>0</v>
      </c>
      <c r="J24" s="157">
        <f t="shared" si="1"/>
        <v>0</v>
      </c>
      <c r="K24" s="157">
        <f>K25+K30+K47+K50+K54+K58</f>
        <v>0</v>
      </c>
      <c r="L24" s="157">
        <f>L25+L30+L47+L50+L54+L58</f>
        <v>0</v>
      </c>
      <c r="M24" s="157">
        <f>F24-H24+I24-J24</f>
        <v>0</v>
      </c>
      <c r="N24" s="157">
        <f>N25+N30+N47+N50+N54+N58</f>
        <v>0</v>
      </c>
    </row>
    <row r="25" spans="1:14" s="2" customFormat="1" ht="12.75" thickTop="1" thickBot="1" x14ac:dyDescent="0.25">
      <c r="A25" s="178" t="s">
        <v>2263</v>
      </c>
      <c r="B25" s="296">
        <v>2100</v>
      </c>
      <c r="C25" s="297" t="s">
        <v>1059</v>
      </c>
      <c r="D25" s="157">
        <f>D26+D29</f>
        <v>0</v>
      </c>
      <c r="E25" s="157">
        <v>0</v>
      </c>
      <c r="F25" s="157">
        <f t="shared" ref="F25:L25" si="2">F26+F29</f>
        <v>0</v>
      </c>
      <c r="G25" s="157">
        <f t="shared" si="2"/>
        <v>0</v>
      </c>
      <c r="H25" s="157">
        <f t="shared" si="2"/>
        <v>0</v>
      </c>
      <c r="I25" s="157">
        <f t="shared" si="2"/>
        <v>0</v>
      </c>
      <c r="J25" s="157">
        <f t="shared" si="2"/>
        <v>0</v>
      </c>
      <c r="K25" s="157">
        <f t="shared" si="2"/>
        <v>0</v>
      </c>
      <c r="L25" s="157">
        <f t="shared" si="2"/>
        <v>0</v>
      </c>
      <c r="M25" s="157">
        <f t="shared" ref="M25:M85" si="3">F25-H25+I25-J25</f>
        <v>0</v>
      </c>
      <c r="N25" s="157">
        <f>N26+N29</f>
        <v>0</v>
      </c>
    </row>
    <row r="26" spans="1:14" s="2" customFormat="1" ht="12.75" thickTop="1" thickBot="1" x14ac:dyDescent="0.25">
      <c r="A26" s="179" t="s">
        <v>2264</v>
      </c>
      <c r="B26" s="298">
        <v>2110</v>
      </c>
      <c r="C26" s="299" t="s">
        <v>1060</v>
      </c>
      <c r="D26" s="318">
        <f t="shared" ref="D26:L26" si="4">SUM(D27:D28)</f>
        <v>0</v>
      </c>
      <c r="E26" s="319">
        <v>0</v>
      </c>
      <c r="F26" s="318">
        <f>SUM(F27:F28)</f>
        <v>0</v>
      </c>
      <c r="G26" s="318">
        <f>SUM(G27:G28)</f>
        <v>0</v>
      </c>
      <c r="H26" s="318">
        <f t="shared" si="4"/>
        <v>0</v>
      </c>
      <c r="I26" s="318">
        <f t="shared" si="4"/>
        <v>0</v>
      </c>
      <c r="J26" s="318">
        <f t="shared" si="4"/>
        <v>0</v>
      </c>
      <c r="K26" s="318">
        <f>SUM(K27:K28)</f>
        <v>0</v>
      </c>
      <c r="L26" s="318">
        <f t="shared" si="4"/>
        <v>0</v>
      </c>
      <c r="M26" s="157">
        <f t="shared" si="3"/>
        <v>0</v>
      </c>
      <c r="N26" s="318">
        <f>SUM(N27:N28)</f>
        <v>0</v>
      </c>
    </row>
    <row r="27" spans="1:14" s="2" customFormat="1" ht="12.75" thickTop="1" thickBot="1" x14ac:dyDescent="0.25">
      <c r="A27" s="300" t="s">
        <v>1257</v>
      </c>
      <c r="B27" s="301">
        <v>2111</v>
      </c>
      <c r="C27" s="302" t="s">
        <v>1061</v>
      </c>
      <c r="D27" s="320">
        <v>0</v>
      </c>
      <c r="E27" s="321">
        <v>0</v>
      </c>
      <c r="F27" s="320">
        <v>0</v>
      </c>
      <c r="G27" s="320">
        <v>0</v>
      </c>
      <c r="H27" s="320">
        <v>0</v>
      </c>
      <c r="I27" s="320">
        <v>0</v>
      </c>
      <c r="J27" s="320">
        <v>0</v>
      </c>
      <c r="K27" s="320">
        <v>0</v>
      </c>
      <c r="L27" s="320">
        <v>0</v>
      </c>
      <c r="M27" s="157">
        <f t="shared" si="3"/>
        <v>0</v>
      </c>
      <c r="N27" s="320">
        <v>0</v>
      </c>
    </row>
    <row r="28" spans="1:14" s="2" customFormat="1" ht="12.75" thickTop="1" thickBot="1" x14ac:dyDescent="0.25">
      <c r="A28" s="300" t="s">
        <v>2265</v>
      </c>
      <c r="B28" s="301">
        <v>2112</v>
      </c>
      <c r="C28" s="302" t="s">
        <v>1062</v>
      </c>
      <c r="D28" s="320">
        <v>0</v>
      </c>
      <c r="E28" s="321">
        <v>0</v>
      </c>
      <c r="F28" s="320">
        <v>0</v>
      </c>
      <c r="G28" s="320">
        <v>0</v>
      </c>
      <c r="H28" s="320">
        <v>0</v>
      </c>
      <c r="I28" s="320">
        <v>0</v>
      </c>
      <c r="J28" s="320">
        <v>0</v>
      </c>
      <c r="K28" s="320">
        <v>0</v>
      </c>
      <c r="L28" s="320">
        <v>0</v>
      </c>
      <c r="M28" s="157">
        <f t="shared" si="3"/>
        <v>0</v>
      </c>
      <c r="N28" s="320">
        <v>0</v>
      </c>
    </row>
    <row r="29" spans="1:14" s="2" customFormat="1" ht="11.25" customHeight="1" thickTop="1" thickBot="1" x14ac:dyDescent="0.25">
      <c r="A29" s="180" t="s">
        <v>2266</v>
      </c>
      <c r="B29" s="298">
        <v>2120</v>
      </c>
      <c r="C29" s="299" t="s">
        <v>1063</v>
      </c>
      <c r="D29" s="319">
        <v>0</v>
      </c>
      <c r="E29" s="319">
        <v>0</v>
      </c>
      <c r="F29" s="319">
        <v>0</v>
      </c>
      <c r="G29" s="319">
        <v>0</v>
      </c>
      <c r="H29" s="319">
        <v>0</v>
      </c>
      <c r="I29" s="319">
        <v>0</v>
      </c>
      <c r="J29" s="319">
        <v>0</v>
      </c>
      <c r="K29" s="319">
        <v>0</v>
      </c>
      <c r="L29" s="319">
        <v>0</v>
      </c>
      <c r="M29" s="157">
        <f t="shared" si="3"/>
        <v>0</v>
      </c>
      <c r="N29" s="319">
        <v>0</v>
      </c>
    </row>
    <row r="30" spans="1:14" s="2" customFormat="1" ht="12.75" thickTop="1" thickBot="1" x14ac:dyDescent="0.25">
      <c r="A30" s="303" t="s">
        <v>2267</v>
      </c>
      <c r="B30" s="296">
        <v>2200</v>
      </c>
      <c r="C30" s="297" t="s">
        <v>1064</v>
      </c>
      <c r="D30" s="322">
        <f>SUM(D31:D37)+D44</f>
        <v>0</v>
      </c>
      <c r="E30" s="322">
        <v>0</v>
      </c>
      <c r="F30" s="322">
        <f t="shared" ref="F30:L30" si="5">SUM(F31:F37)+F44</f>
        <v>0</v>
      </c>
      <c r="G30" s="322">
        <f t="shared" si="5"/>
        <v>0</v>
      </c>
      <c r="H30" s="322">
        <f t="shared" si="5"/>
        <v>0</v>
      </c>
      <c r="I30" s="322">
        <f t="shared" si="5"/>
        <v>0</v>
      </c>
      <c r="J30" s="322">
        <f t="shared" si="5"/>
        <v>0</v>
      </c>
      <c r="K30" s="322">
        <f t="shared" si="5"/>
        <v>0</v>
      </c>
      <c r="L30" s="322">
        <f t="shared" si="5"/>
        <v>0</v>
      </c>
      <c r="M30" s="157">
        <f t="shared" si="3"/>
        <v>0</v>
      </c>
      <c r="N30" s="322">
        <f>SUM(N31:N37)+N44</f>
        <v>0</v>
      </c>
    </row>
    <row r="31" spans="1:14" s="2" customFormat="1" ht="12.75" thickTop="1" thickBot="1" x14ac:dyDescent="0.25">
      <c r="A31" s="304" t="s">
        <v>2268</v>
      </c>
      <c r="B31" s="298">
        <v>2210</v>
      </c>
      <c r="C31" s="299" t="s">
        <v>1065</v>
      </c>
      <c r="D31" s="319">
        <v>0</v>
      </c>
      <c r="E31" s="318">
        <v>0</v>
      </c>
      <c r="F31" s="319">
        <v>0</v>
      </c>
      <c r="G31" s="319">
        <v>0</v>
      </c>
      <c r="H31" s="319">
        <v>0</v>
      </c>
      <c r="I31" s="319">
        <v>0</v>
      </c>
      <c r="J31" s="319">
        <v>0</v>
      </c>
      <c r="K31" s="319">
        <v>0</v>
      </c>
      <c r="L31" s="319">
        <v>0</v>
      </c>
      <c r="M31" s="157">
        <f t="shared" si="3"/>
        <v>0</v>
      </c>
      <c r="N31" s="319">
        <v>0</v>
      </c>
    </row>
    <row r="32" spans="1:14" s="2" customFormat="1" ht="12.75" thickTop="1" thickBot="1" x14ac:dyDescent="0.25">
      <c r="A32" s="304" t="s">
        <v>2269</v>
      </c>
      <c r="B32" s="298">
        <v>2220</v>
      </c>
      <c r="C32" s="298">
        <v>100</v>
      </c>
      <c r="D32" s="319">
        <v>0</v>
      </c>
      <c r="E32" s="319">
        <v>0</v>
      </c>
      <c r="F32" s="319">
        <v>0</v>
      </c>
      <c r="G32" s="319">
        <v>0</v>
      </c>
      <c r="H32" s="319">
        <v>0</v>
      </c>
      <c r="I32" s="319">
        <v>0</v>
      </c>
      <c r="J32" s="319">
        <v>0</v>
      </c>
      <c r="K32" s="319">
        <v>0</v>
      </c>
      <c r="L32" s="319">
        <v>0</v>
      </c>
      <c r="M32" s="157">
        <f t="shared" si="3"/>
        <v>0</v>
      </c>
      <c r="N32" s="319">
        <v>0</v>
      </c>
    </row>
    <row r="33" spans="1:14" s="2" customFormat="1" ht="12.75" thickTop="1" thickBot="1" x14ac:dyDescent="0.25">
      <c r="A33" s="304" t="s">
        <v>2270</v>
      </c>
      <c r="B33" s="298">
        <v>2230</v>
      </c>
      <c r="C33" s="298">
        <v>110</v>
      </c>
      <c r="D33" s="319">
        <v>0</v>
      </c>
      <c r="E33" s="319">
        <v>0</v>
      </c>
      <c r="F33" s="319">
        <v>0</v>
      </c>
      <c r="G33" s="319">
        <v>0</v>
      </c>
      <c r="H33" s="319">
        <v>0</v>
      </c>
      <c r="I33" s="319">
        <v>0</v>
      </c>
      <c r="J33" s="319">
        <v>0</v>
      </c>
      <c r="K33" s="319">
        <v>0</v>
      </c>
      <c r="L33" s="319">
        <v>0</v>
      </c>
      <c r="M33" s="157">
        <f t="shared" si="3"/>
        <v>0</v>
      </c>
      <c r="N33" s="319">
        <v>0</v>
      </c>
    </row>
    <row r="34" spans="1:14" s="2" customFormat="1" ht="12.75" thickTop="1" thickBot="1" x14ac:dyDescent="0.25">
      <c r="A34" s="179" t="s">
        <v>2271</v>
      </c>
      <c r="B34" s="298">
        <v>2240</v>
      </c>
      <c r="C34" s="298">
        <v>120</v>
      </c>
      <c r="D34" s="319">
        <v>0</v>
      </c>
      <c r="E34" s="318">
        <v>0</v>
      </c>
      <c r="F34" s="319">
        <v>0</v>
      </c>
      <c r="G34" s="319">
        <v>0</v>
      </c>
      <c r="H34" s="319">
        <v>0</v>
      </c>
      <c r="I34" s="319">
        <v>0</v>
      </c>
      <c r="J34" s="319">
        <v>0</v>
      </c>
      <c r="K34" s="319">
        <v>0</v>
      </c>
      <c r="L34" s="319">
        <v>0</v>
      </c>
      <c r="M34" s="157">
        <f t="shared" si="3"/>
        <v>0</v>
      </c>
      <c r="N34" s="319">
        <v>0</v>
      </c>
    </row>
    <row r="35" spans="1:14" s="2" customFormat="1" ht="12.75" thickTop="1" thickBot="1" x14ac:dyDescent="0.25">
      <c r="A35" s="179" t="s">
        <v>1258</v>
      </c>
      <c r="B35" s="298">
        <v>2250</v>
      </c>
      <c r="C35" s="298">
        <v>130</v>
      </c>
      <c r="D35" s="319">
        <v>0</v>
      </c>
      <c r="E35" s="318">
        <v>0</v>
      </c>
      <c r="F35" s="319">
        <v>0</v>
      </c>
      <c r="G35" s="319">
        <v>0</v>
      </c>
      <c r="H35" s="319">
        <v>0</v>
      </c>
      <c r="I35" s="319">
        <v>0</v>
      </c>
      <c r="J35" s="319">
        <v>0</v>
      </c>
      <c r="K35" s="319">
        <v>0</v>
      </c>
      <c r="L35" s="319">
        <v>0</v>
      </c>
      <c r="M35" s="157">
        <f t="shared" si="3"/>
        <v>0</v>
      </c>
      <c r="N35" s="319">
        <v>0</v>
      </c>
    </row>
    <row r="36" spans="1:14" s="2" customFormat="1" ht="12.75" customHeight="1" thickTop="1" thickBot="1" x14ac:dyDescent="0.25">
      <c r="A36" s="305" t="s">
        <v>2272</v>
      </c>
      <c r="B36" s="298">
        <v>2260</v>
      </c>
      <c r="C36" s="298">
        <v>140</v>
      </c>
      <c r="D36" s="319">
        <v>0</v>
      </c>
      <c r="E36" s="318">
        <v>0</v>
      </c>
      <c r="F36" s="319">
        <v>0</v>
      </c>
      <c r="G36" s="319">
        <v>0</v>
      </c>
      <c r="H36" s="319">
        <v>0</v>
      </c>
      <c r="I36" s="319">
        <v>0</v>
      </c>
      <c r="J36" s="319">
        <v>0</v>
      </c>
      <c r="K36" s="319">
        <v>0</v>
      </c>
      <c r="L36" s="319">
        <v>0</v>
      </c>
      <c r="M36" s="157">
        <f t="shared" si="3"/>
        <v>0</v>
      </c>
      <c r="N36" s="319">
        <v>0</v>
      </c>
    </row>
    <row r="37" spans="1:14" s="2" customFormat="1" ht="12.75" thickTop="1" thickBot="1" x14ac:dyDescent="0.25">
      <c r="A37" s="180" t="s">
        <v>1259</v>
      </c>
      <c r="B37" s="298">
        <v>2270</v>
      </c>
      <c r="C37" s="298">
        <v>150</v>
      </c>
      <c r="D37" s="318">
        <f>SUM(D38:D43)</f>
        <v>0</v>
      </c>
      <c r="E37" s="319">
        <v>0</v>
      </c>
      <c r="F37" s="318">
        <f t="shared" ref="F37:L37" si="6">SUM(F38:F43)</f>
        <v>0</v>
      </c>
      <c r="G37" s="318">
        <f t="shared" si="6"/>
        <v>0</v>
      </c>
      <c r="H37" s="318">
        <f t="shared" si="6"/>
        <v>0</v>
      </c>
      <c r="I37" s="318">
        <f t="shared" si="6"/>
        <v>0</v>
      </c>
      <c r="J37" s="318">
        <f t="shared" si="6"/>
        <v>0</v>
      </c>
      <c r="K37" s="318">
        <f t="shared" si="6"/>
        <v>0</v>
      </c>
      <c r="L37" s="318">
        <f t="shared" si="6"/>
        <v>0</v>
      </c>
      <c r="M37" s="157">
        <f t="shared" si="3"/>
        <v>0</v>
      </c>
      <c r="N37" s="318">
        <f>SUM(N38:N43)</f>
        <v>0</v>
      </c>
    </row>
    <row r="38" spans="1:14" s="2" customFormat="1" ht="12.75" thickTop="1" thickBot="1" x14ac:dyDescent="0.25">
      <c r="A38" s="300" t="s">
        <v>1260</v>
      </c>
      <c r="B38" s="301">
        <v>2271</v>
      </c>
      <c r="C38" s="301">
        <v>160</v>
      </c>
      <c r="D38" s="320">
        <v>0</v>
      </c>
      <c r="E38" s="321">
        <v>0</v>
      </c>
      <c r="F38" s="320">
        <v>0</v>
      </c>
      <c r="G38" s="320">
        <v>0</v>
      </c>
      <c r="H38" s="320">
        <v>0</v>
      </c>
      <c r="I38" s="320">
        <v>0</v>
      </c>
      <c r="J38" s="320">
        <v>0</v>
      </c>
      <c r="K38" s="320">
        <v>0</v>
      </c>
      <c r="L38" s="320">
        <v>0</v>
      </c>
      <c r="M38" s="157">
        <f t="shared" si="3"/>
        <v>0</v>
      </c>
      <c r="N38" s="320">
        <v>0</v>
      </c>
    </row>
    <row r="39" spans="1:14" s="2" customFormat="1" ht="12.75" thickTop="1" thickBot="1" x14ac:dyDescent="0.25">
      <c r="A39" s="300" t="s">
        <v>2273</v>
      </c>
      <c r="B39" s="301">
        <v>2272</v>
      </c>
      <c r="C39" s="301">
        <v>170</v>
      </c>
      <c r="D39" s="320">
        <v>0</v>
      </c>
      <c r="E39" s="321">
        <v>0</v>
      </c>
      <c r="F39" s="320">
        <v>0</v>
      </c>
      <c r="G39" s="320">
        <v>0</v>
      </c>
      <c r="H39" s="320">
        <v>0</v>
      </c>
      <c r="I39" s="320">
        <v>0</v>
      </c>
      <c r="J39" s="320">
        <v>0</v>
      </c>
      <c r="K39" s="320">
        <v>0</v>
      </c>
      <c r="L39" s="320">
        <v>0</v>
      </c>
      <c r="M39" s="157">
        <f t="shared" si="3"/>
        <v>0</v>
      </c>
      <c r="N39" s="320">
        <v>0</v>
      </c>
    </row>
    <row r="40" spans="1:14" s="2" customFormat="1" ht="12.75" thickTop="1" thickBot="1" x14ac:dyDescent="0.25">
      <c r="A40" s="300" t="s">
        <v>1261</v>
      </c>
      <c r="B40" s="301">
        <v>2273</v>
      </c>
      <c r="C40" s="301">
        <v>180</v>
      </c>
      <c r="D40" s="320">
        <v>0</v>
      </c>
      <c r="E40" s="321">
        <v>0</v>
      </c>
      <c r="F40" s="320">
        <v>0</v>
      </c>
      <c r="G40" s="320">
        <v>0</v>
      </c>
      <c r="H40" s="320">
        <v>0</v>
      </c>
      <c r="I40" s="320">
        <v>0</v>
      </c>
      <c r="J40" s="320">
        <v>0</v>
      </c>
      <c r="K40" s="320">
        <v>0</v>
      </c>
      <c r="L40" s="320">
        <v>0</v>
      </c>
      <c r="M40" s="157">
        <f t="shared" si="3"/>
        <v>0</v>
      </c>
      <c r="N40" s="320">
        <v>0</v>
      </c>
    </row>
    <row r="41" spans="1:14" s="2" customFormat="1" ht="12.75" thickTop="1" thickBot="1" x14ac:dyDescent="0.25">
      <c r="A41" s="300" t="s">
        <v>1262</v>
      </c>
      <c r="B41" s="301">
        <v>2274</v>
      </c>
      <c r="C41" s="301">
        <v>190</v>
      </c>
      <c r="D41" s="320">
        <v>0</v>
      </c>
      <c r="E41" s="321">
        <v>0</v>
      </c>
      <c r="F41" s="320">
        <v>0</v>
      </c>
      <c r="G41" s="320">
        <v>0</v>
      </c>
      <c r="H41" s="320">
        <v>0</v>
      </c>
      <c r="I41" s="320">
        <v>0</v>
      </c>
      <c r="J41" s="320">
        <v>0</v>
      </c>
      <c r="K41" s="320">
        <v>0</v>
      </c>
      <c r="L41" s="320">
        <v>0</v>
      </c>
      <c r="M41" s="157">
        <f t="shared" si="3"/>
        <v>0</v>
      </c>
      <c r="N41" s="320">
        <v>0</v>
      </c>
    </row>
    <row r="42" spans="1:14" s="2" customFormat="1" ht="12.75" thickTop="1" thickBot="1" x14ac:dyDescent="0.25">
      <c r="A42" s="300" t="s">
        <v>1263</v>
      </c>
      <c r="B42" s="301">
        <v>2275</v>
      </c>
      <c r="C42" s="301">
        <v>200</v>
      </c>
      <c r="D42" s="320">
        <v>0</v>
      </c>
      <c r="E42" s="321">
        <v>0</v>
      </c>
      <c r="F42" s="320">
        <v>0</v>
      </c>
      <c r="G42" s="320">
        <v>0</v>
      </c>
      <c r="H42" s="320">
        <v>0</v>
      </c>
      <c r="I42" s="320">
        <v>0</v>
      </c>
      <c r="J42" s="320">
        <v>0</v>
      </c>
      <c r="K42" s="320">
        <v>0</v>
      </c>
      <c r="L42" s="320">
        <v>0</v>
      </c>
      <c r="M42" s="157">
        <f t="shared" si="3"/>
        <v>0</v>
      </c>
      <c r="N42" s="320">
        <v>0</v>
      </c>
    </row>
    <row r="43" spans="1:14" s="2" customFormat="1" ht="12.75" thickTop="1" thickBot="1" x14ac:dyDescent="0.25">
      <c r="A43" s="300" t="s">
        <v>2510</v>
      </c>
      <c r="B43" s="301">
        <v>2276</v>
      </c>
      <c r="C43" s="301">
        <v>210</v>
      </c>
      <c r="D43" s="320">
        <v>0</v>
      </c>
      <c r="E43" s="321">
        <v>0</v>
      </c>
      <c r="F43" s="320">
        <v>0</v>
      </c>
      <c r="G43" s="320">
        <v>0</v>
      </c>
      <c r="H43" s="320">
        <v>0</v>
      </c>
      <c r="I43" s="320">
        <v>0</v>
      </c>
      <c r="J43" s="320">
        <v>0</v>
      </c>
      <c r="K43" s="320">
        <v>0</v>
      </c>
      <c r="L43" s="320">
        <v>0</v>
      </c>
      <c r="M43" s="157">
        <f t="shared" si="3"/>
        <v>0</v>
      </c>
      <c r="N43" s="320">
        <v>0</v>
      </c>
    </row>
    <row r="44" spans="1:14" s="2" customFormat="1" ht="24" thickTop="1" thickBot="1" x14ac:dyDescent="0.25">
      <c r="A44" s="305" t="s">
        <v>2274</v>
      </c>
      <c r="B44" s="298">
        <v>2280</v>
      </c>
      <c r="C44" s="298">
        <v>220</v>
      </c>
      <c r="D44" s="318">
        <f>SUM(D45:D46)</f>
        <v>0</v>
      </c>
      <c r="E44" s="318">
        <v>0</v>
      </c>
      <c r="F44" s="318">
        <f t="shared" ref="F44:L44" si="7">SUM(F45:F46)</f>
        <v>0</v>
      </c>
      <c r="G44" s="318">
        <f t="shared" si="7"/>
        <v>0</v>
      </c>
      <c r="H44" s="318">
        <f t="shared" si="7"/>
        <v>0</v>
      </c>
      <c r="I44" s="318">
        <f t="shared" si="7"/>
        <v>0</v>
      </c>
      <c r="J44" s="318">
        <f t="shared" si="7"/>
        <v>0</v>
      </c>
      <c r="K44" s="318">
        <f t="shared" si="7"/>
        <v>0</v>
      </c>
      <c r="L44" s="318">
        <f t="shared" si="7"/>
        <v>0</v>
      </c>
      <c r="M44" s="157">
        <f t="shared" si="3"/>
        <v>0</v>
      </c>
      <c r="N44" s="318">
        <f>SUM(N45:N46)</f>
        <v>0</v>
      </c>
    </row>
    <row r="45" spans="1:14" s="2" customFormat="1" ht="24" thickTop="1" thickBot="1" x14ac:dyDescent="0.25">
      <c r="A45" s="339" t="s">
        <v>2275</v>
      </c>
      <c r="B45" s="177">
        <v>2281</v>
      </c>
      <c r="C45" s="177">
        <v>230</v>
      </c>
      <c r="D45" s="320">
        <v>0</v>
      </c>
      <c r="E45" s="320">
        <v>0</v>
      </c>
      <c r="F45" s="320">
        <v>0</v>
      </c>
      <c r="G45" s="320">
        <v>0</v>
      </c>
      <c r="H45" s="320">
        <v>0</v>
      </c>
      <c r="I45" s="320">
        <v>0</v>
      </c>
      <c r="J45" s="320">
        <v>0</v>
      </c>
      <c r="K45" s="320">
        <v>0</v>
      </c>
      <c r="L45" s="320">
        <v>0</v>
      </c>
      <c r="M45" s="157">
        <f t="shared" si="3"/>
        <v>0</v>
      </c>
      <c r="N45" s="320">
        <v>0</v>
      </c>
    </row>
    <row r="46" spans="1:14" s="2" customFormat="1" ht="24" thickTop="1" thickBot="1" x14ac:dyDescent="0.25">
      <c r="A46" s="312" t="s">
        <v>2276</v>
      </c>
      <c r="B46" s="177">
        <v>2282</v>
      </c>
      <c r="C46" s="177">
        <v>240</v>
      </c>
      <c r="D46" s="320">
        <v>0</v>
      </c>
      <c r="E46" s="320">
        <v>0</v>
      </c>
      <c r="F46" s="320">
        <v>0</v>
      </c>
      <c r="G46" s="320">
        <v>0</v>
      </c>
      <c r="H46" s="320">
        <v>0</v>
      </c>
      <c r="I46" s="320">
        <v>0</v>
      </c>
      <c r="J46" s="320">
        <v>0</v>
      </c>
      <c r="K46" s="320">
        <v>0</v>
      </c>
      <c r="L46" s="320">
        <v>0</v>
      </c>
      <c r="M46" s="157">
        <f t="shared" si="3"/>
        <v>0</v>
      </c>
      <c r="N46" s="320">
        <v>0</v>
      </c>
    </row>
    <row r="47" spans="1:14" s="2" customFormat="1" ht="12.75" thickTop="1" thickBot="1" x14ac:dyDescent="0.25">
      <c r="A47" s="178" t="s">
        <v>2277</v>
      </c>
      <c r="B47" s="181">
        <v>2400</v>
      </c>
      <c r="C47" s="181">
        <v>250</v>
      </c>
      <c r="D47" s="322">
        <f t="shared" ref="D47:L47" si="8">SUM(D48:D49)</f>
        <v>0</v>
      </c>
      <c r="E47" s="322">
        <f t="shared" si="8"/>
        <v>0</v>
      </c>
      <c r="F47" s="322">
        <f>SUM(F48:F49)</f>
        <v>0</v>
      </c>
      <c r="G47" s="322">
        <f>SUM(G48:G49)</f>
        <v>0</v>
      </c>
      <c r="H47" s="322">
        <f t="shared" si="8"/>
        <v>0</v>
      </c>
      <c r="I47" s="322">
        <f t="shared" si="8"/>
        <v>0</v>
      </c>
      <c r="J47" s="322">
        <f t="shared" si="8"/>
        <v>0</v>
      </c>
      <c r="K47" s="322">
        <f>SUM(K48:K49)</f>
        <v>0</v>
      </c>
      <c r="L47" s="322">
        <f t="shared" si="8"/>
        <v>0</v>
      </c>
      <c r="M47" s="157">
        <f t="shared" si="3"/>
        <v>0</v>
      </c>
      <c r="N47" s="322">
        <f>SUM(N48:N49)</f>
        <v>0</v>
      </c>
    </row>
    <row r="48" spans="1:14" s="2" customFormat="1" ht="12.75" thickTop="1" thickBot="1" x14ac:dyDescent="0.25">
      <c r="A48" s="309" t="s">
        <v>2278</v>
      </c>
      <c r="B48" s="182">
        <v>2410</v>
      </c>
      <c r="C48" s="182">
        <v>260</v>
      </c>
      <c r="D48" s="319">
        <v>0</v>
      </c>
      <c r="E48" s="318">
        <v>0</v>
      </c>
      <c r="F48" s="319">
        <v>0</v>
      </c>
      <c r="G48" s="319">
        <v>0</v>
      </c>
      <c r="H48" s="319">
        <v>0</v>
      </c>
      <c r="I48" s="319">
        <v>0</v>
      </c>
      <c r="J48" s="319">
        <v>0</v>
      </c>
      <c r="K48" s="319">
        <v>0</v>
      </c>
      <c r="L48" s="319">
        <v>0</v>
      </c>
      <c r="M48" s="157">
        <f t="shared" si="3"/>
        <v>0</v>
      </c>
      <c r="N48" s="319">
        <v>0</v>
      </c>
    </row>
    <row r="49" spans="1:14" s="2" customFormat="1" ht="12.75" thickTop="1" thickBot="1" x14ac:dyDescent="0.25">
      <c r="A49" s="309" t="s">
        <v>2279</v>
      </c>
      <c r="B49" s="182">
        <v>2420</v>
      </c>
      <c r="C49" s="182">
        <v>270</v>
      </c>
      <c r="D49" s="319">
        <v>0</v>
      </c>
      <c r="E49" s="318">
        <v>0</v>
      </c>
      <c r="F49" s="319">
        <v>0</v>
      </c>
      <c r="G49" s="319">
        <v>0</v>
      </c>
      <c r="H49" s="319">
        <v>0</v>
      </c>
      <c r="I49" s="319">
        <v>0</v>
      </c>
      <c r="J49" s="319">
        <v>0</v>
      </c>
      <c r="K49" s="319">
        <v>0</v>
      </c>
      <c r="L49" s="319">
        <v>0</v>
      </c>
      <c r="M49" s="157">
        <f t="shared" si="3"/>
        <v>0</v>
      </c>
      <c r="N49" s="319">
        <v>0</v>
      </c>
    </row>
    <row r="50" spans="1:14" s="2" customFormat="1" ht="11.25" customHeight="1" thickTop="1" thickBot="1" x14ac:dyDescent="0.25">
      <c r="A50" s="310" t="s">
        <v>2280</v>
      </c>
      <c r="B50" s="181">
        <v>2600</v>
      </c>
      <c r="C50" s="181">
        <v>280</v>
      </c>
      <c r="D50" s="322">
        <f t="shared" ref="D50:L50" si="9">SUM(D51:D53)</f>
        <v>0</v>
      </c>
      <c r="E50" s="322">
        <f t="shared" si="9"/>
        <v>0</v>
      </c>
      <c r="F50" s="322">
        <f>SUM(F51:F53)</f>
        <v>0</v>
      </c>
      <c r="G50" s="322">
        <f>SUM(G51:G53)</f>
        <v>0</v>
      </c>
      <c r="H50" s="322">
        <f t="shared" si="9"/>
        <v>0</v>
      </c>
      <c r="I50" s="322">
        <f t="shared" si="9"/>
        <v>0</v>
      </c>
      <c r="J50" s="322">
        <f t="shared" si="9"/>
        <v>0</v>
      </c>
      <c r="K50" s="322">
        <f>SUM(K51:K53)</f>
        <v>0</v>
      </c>
      <c r="L50" s="322">
        <f t="shared" si="9"/>
        <v>0</v>
      </c>
      <c r="M50" s="157">
        <f t="shared" si="3"/>
        <v>0</v>
      </c>
      <c r="N50" s="322">
        <f>SUM(N51:N53)</f>
        <v>0</v>
      </c>
    </row>
    <row r="51" spans="1:14" s="2" customFormat="1" ht="11.25" customHeight="1" thickTop="1" thickBot="1" x14ac:dyDescent="0.25">
      <c r="A51" s="180" t="s">
        <v>1264</v>
      </c>
      <c r="B51" s="182">
        <v>2610</v>
      </c>
      <c r="C51" s="182">
        <v>290</v>
      </c>
      <c r="D51" s="323">
        <v>0</v>
      </c>
      <c r="E51" s="324">
        <v>0</v>
      </c>
      <c r="F51" s="323">
        <v>0</v>
      </c>
      <c r="G51" s="323">
        <v>0</v>
      </c>
      <c r="H51" s="323">
        <v>0</v>
      </c>
      <c r="I51" s="323">
        <v>0</v>
      </c>
      <c r="J51" s="323">
        <v>0</v>
      </c>
      <c r="K51" s="323">
        <v>0</v>
      </c>
      <c r="L51" s="323">
        <v>0</v>
      </c>
      <c r="M51" s="157">
        <f t="shared" si="3"/>
        <v>0</v>
      </c>
      <c r="N51" s="323">
        <v>0</v>
      </c>
    </row>
    <row r="52" spans="1:14" s="2" customFormat="1" ht="12.75" thickTop="1" thickBot="1" x14ac:dyDescent="0.25">
      <c r="A52" s="180" t="s">
        <v>1265</v>
      </c>
      <c r="B52" s="182">
        <v>2620</v>
      </c>
      <c r="C52" s="182">
        <v>300</v>
      </c>
      <c r="D52" s="323">
        <v>0</v>
      </c>
      <c r="E52" s="324">
        <v>0</v>
      </c>
      <c r="F52" s="323">
        <v>0</v>
      </c>
      <c r="G52" s="323">
        <v>0</v>
      </c>
      <c r="H52" s="323">
        <v>0</v>
      </c>
      <c r="I52" s="323">
        <v>0</v>
      </c>
      <c r="J52" s="323">
        <v>0</v>
      </c>
      <c r="K52" s="323">
        <v>0</v>
      </c>
      <c r="L52" s="323">
        <v>0</v>
      </c>
      <c r="M52" s="157">
        <f t="shared" si="3"/>
        <v>0</v>
      </c>
      <c r="N52" s="323">
        <v>0</v>
      </c>
    </row>
    <row r="53" spans="1:14" s="2" customFormat="1" ht="12" customHeight="1" thickTop="1" thickBot="1" x14ac:dyDescent="0.25">
      <c r="A53" s="309" t="s">
        <v>2281</v>
      </c>
      <c r="B53" s="182">
        <v>2630</v>
      </c>
      <c r="C53" s="182">
        <v>310</v>
      </c>
      <c r="D53" s="323">
        <v>0</v>
      </c>
      <c r="E53" s="324">
        <v>0</v>
      </c>
      <c r="F53" s="323">
        <v>0</v>
      </c>
      <c r="G53" s="323">
        <v>0</v>
      </c>
      <c r="H53" s="323">
        <v>0</v>
      </c>
      <c r="I53" s="323">
        <v>0</v>
      </c>
      <c r="J53" s="323">
        <v>0</v>
      </c>
      <c r="K53" s="323">
        <v>0</v>
      </c>
      <c r="L53" s="323">
        <v>0</v>
      </c>
      <c r="M53" s="157">
        <f t="shared" si="3"/>
        <v>0</v>
      </c>
      <c r="N53" s="323">
        <v>0</v>
      </c>
    </row>
    <row r="54" spans="1:14" s="2" customFormat="1" ht="12.75" thickTop="1" thickBot="1" x14ac:dyDescent="0.25">
      <c r="A54" s="311" t="s">
        <v>2282</v>
      </c>
      <c r="B54" s="181">
        <v>2700</v>
      </c>
      <c r="C54" s="181">
        <v>320</v>
      </c>
      <c r="D54" s="325">
        <f t="shared" ref="D54:L54" si="10">SUM(D55:D57)</f>
        <v>0</v>
      </c>
      <c r="E54" s="325">
        <v>0</v>
      </c>
      <c r="F54" s="325">
        <f>SUM(F55:F57)</f>
        <v>0</v>
      </c>
      <c r="G54" s="325">
        <f>SUM(G55:G57)</f>
        <v>0</v>
      </c>
      <c r="H54" s="325">
        <f t="shared" si="10"/>
        <v>0</v>
      </c>
      <c r="I54" s="325">
        <f t="shared" si="10"/>
        <v>0</v>
      </c>
      <c r="J54" s="325">
        <f t="shared" si="10"/>
        <v>0</v>
      </c>
      <c r="K54" s="325">
        <f>SUM(K55:K57)</f>
        <v>0</v>
      </c>
      <c r="L54" s="325">
        <f t="shared" si="10"/>
        <v>0</v>
      </c>
      <c r="M54" s="157">
        <f t="shared" si="3"/>
        <v>0</v>
      </c>
      <c r="N54" s="325">
        <f>SUM(N55:N57)</f>
        <v>0</v>
      </c>
    </row>
    <row r="55" spans="1:14" s="2" customFormat="1" ht="12.75" thickTop="1" thickBot="1" x14ac:dyDescent="0.25">
      <c r="A55" s="180" t="s">
        <v>2283</v>
      </c>
      <c r="B55" s="182">
        <v>2710</v>
      </c>
      <c r="C55" s="182">
        <v>330</v>
      </c>
      <c r="D55" s="323">
        <v>0</v>
      </c>
      <c r="E55" s="324">
        <v>0</v>
      </c>
      <c r="F55" s="323">
        <v>0</v>
      </c>
      <c r="G55" s="323">
        <v>0</v>
      </c>
      <c r="H55" s="323">
        <v>0</v>
      </c>
      <c r="I55" s="323">
        <v>0</v>
      </c>
      <c r="J55" s="323">
        <v>0</v>
      </c>
      <c r="K55" s="323">
        <v>0</v>
      </c>
      <c r="L55" s="323">
        <v>0</v>
      </c>
      <c r="M55" s="157">
        <f t="shared" si="3"/>
        <v>0</v>
      </c>
      <c r="N55" s="323">
        <v>0</v>
      </c>
    </row>
    <row r="56" spans="1:14" s="2" customFormat="1" ht="12.75" thickTop="1" thickBot="1" x14ac:dyDescent="0.25">
      <c r="A56" s="180" t="s">
        <v>2284</v>
      </c>
      <c r="B56" s="182">
        <v>2720</v>
      </c>
      <c r="C56" s="182">
        <v>340</v>
      </c>
      <c r="D56" s="323">
        <v>0</v>
      </c>
      <c r="E56" s="324">
        <v>0</v>
      </c>
      <c r="F56" s="323">
        <v>0</v>
      </c>
      <c r="G56" s="323">
        <v>0</v>
      </c>
      <c r="H56" s="323">
        <v>0</v>
      </c>
      <c r="I56" s="323">
        <v>0</v>
      </c>
      <c r="J56" s="323">
        <v>0</v>
      </c>
      <c r="K56" s="323">
        <v>0</v>
      </c>
      <c r="L56" s="323">
        <v>0</v>
      </c>
      <c r="M56" s="157">
        <f t="shared" si="3"/>
        <v>0</v>
      </c>
      <c r="N56" s="323">
        <v>0</v>
      </c>
    </row>
    <row r="57" spans="1:14" s="2" customFormat="1" ht="12.75" thickTop="1" thickBot="1" x14ac:dyDescent="0.25">
      <c r="A57" s="180" t="s">
        <v>2285</v>
      </c>
      <c r="B57" s="182">
        <v>2730</v>
      </c>
      <c r="C57" s="182">
        <v>350</v>
      </c>
      <c r="D57" s="323">
        <v>0</v>
      </c>
      <c r="E57" s="324">
        <v>0</v>
      </c>
      <c r="F57" s="323">
        <v>0</v>
      </c>
      <c r="G57" s="323">
        <v>0</v>
      </c>
      <c r="H57" s="323">
        <v>0</v>
      </c>
      <c r="I57" s="323">
        <v>0</v>
      </c>
      <c r="J57" s="323">
        <v>0</v>
      </c>
      <c r="K57" s="323">
        <v>0</v>
      </c>
      <c r="L57" s="323">
        <v>0</v>
      </c>
      <c r="M57" s="157">
        <f t="shared" si="3"/>
        <v>0</v>
      </c>
      <c r="N57" s="323">
        <v>0</v>
      </c>
    </row>
    <row r="58" spans="1:14" s="2" customFormat="1" ht="12.75" thickTop="1" thickBot="1" x14ac:dyDescent="0.25">
      <c r="A58" s="311" t="s">
        <v>2286</v>
      </c>
      <c r="B58" s="181">
        <v>2800</v>
      </c>
      <c r="C58" s="181">
        <v>360</v>
      </c>
      <c r="D58" s="326">
        <v>0</v>
      </c>
      <c r="E58" s="325">
        <v>0</v>
      </c>
      <c r="F58" s="326">
        <v>0</v>
      </c>
      <c r="G58" s="326">
        <v>0</v>
      </c>
      <c r="H58" s="326">
        <v>0</v>
      </c>
      <c r="I58" s="326">
        <v>0</v>
      </c>
      <c r="J58" s="326">
        <v>0</v>
      </c>
      <c r="K58" s="326">
        <v>0</v>
      </c>
      <c r="L58" s="326">
        <v>0</v>
      </c>
      <c r="M58" s="157">
        <f t="shared" si="3"/>
        <v>0</v>
      </c>
      <c r="N58" s="326">
        <v>0</v>
      </c>
    </row>
    <row r="59" spans="1:14" s="2" customFormat="1" ht="12.75" thickTop="1" thickBot="1" x14ac:dyDescent="0.25">
      <c r="A59" s="181" t="s">
        <v>2287</v>
      </c>
      <c r="B59" s="181">
        <v>3000</v>
      </c>
      <c r="C59" s="181">
        <v>370</v>
      </c>
      <c r="D59" s="325">
        <f t="shared" ref="D59:L59" si="11">D60+D74</f>
        <v>3421158</v>
      </c>
      <c r="E59" s="325">
        <f t="shared" si="11"/>
        <v>0</v>
      </c>
      <c r="F59" s="325">
        <f>F60+F74</f>
        <v>0</v>
      </c>
      <c r="G59" s="325">
        <f>G60+G74</f>
        <v>0</v>
      </c>
      <c r="H59" s="325">
        <f t="shared" si="11"/>
        <v>0</v>
      </c>
      <c r="I59" s="325">
        <f t="shared" si="11"/>
        <v>3277083.59</v>
      </c>
      <c r="J59" s="325">
        <f t="shared" si="11"/>
        <v>3277083.59</v>
      </c>
      <c r="K59" s="325">
        <f>K60+K74</f>
        <v>0</v>
      </c>
      <c r="L59" s="325">
        <f t="shared" si="11"/>
        <v>0</v>
      </c>
      <c r="M59" s="157">
        <f t="shared" si="3"/>
        <v>0</v>
      </c>
      <c r="N59" s="325">
        <f>N60+N74</f>
        <v>0</v>
      </c>
    </row>
    <row r="60" spans="1:14" s="2" customFormat="1" ht="12.75" thickTop="1" thickBot="1" x14ac:dyDescent="0.25">
      <c r="A60" s="178" t="s">
        <v>1241</v>
      </c>
      <c r="B60" s="181">
        <v>3100</v>
      </c>
      <c r="C60" s="181">
        <v>380</v>
      </c>
      <c r="D60" s="325">
        <f t="shared" ref="D60:L60" si="12">D61+D62+D65+D68+D72+D73</f>
        <v>3421158</v>
      </c>
      <c r="E60" s="325">
        <f t="shared" si="12"/>
        <v>0</v>
      </c>
      <c r="F60" s="325">
        <f>F61+F62+F65+F68+F72+F73</f>
        <v>0</v>
      </c>
      <c r="G60" s="325">
        <f>G61+G62+G65+G68+G72+G73</f>
        <v>0</v>
      </c>
      <c r="H60" s="325">
        <f t="shared" si="12"/>
        <v>0</v>
      </c>
      <c r="I60" s="325">
        <f t="shared" si="12"/>
        <v>3277083.59</v>
      </c>
      <c r="J60" s="325">
        <f t="shared" si="12"/>
        <v>3277083.59</v>
      </c>
      <c r="K60" s="325">
        <f>K61+K62+K65+K68+K72+K73</f>
        <v>0</v>
      </c>
      <c r="L60" s="325">
        <f t="shared" si="12"/>
        <v>0</v>
      </c>
      <c r="M60" s="157">
        <f t="shared" si="3"/>
        <v>0</v>
      </c>
      <c r="N60" s="325">
        <f>N61+N62+N65+N68+N72+N73</f>
        <v>0</v>
      </c>
    </row>
    <row r="61" spans="1:14" s="2" customFormat="1" ht="12.75" thickTop="1" thickBot="1" x14ac:dyDescent="0.25">
      <c r="A61" s="180" t="s">
        <v>1266</v>
      </c>
      <c r="B61" s="182">
        <v>3110</v>
      </c>
      <c r="C61" s="182">
        <v>390</v>
      </c>
      <c r="D61" s="323">
        <v>261936</v>
      </c>
      <c r="E61" s="324">
        <v>0</v>
      </c>
      <c r="F61" s="323">
        <v>0</v>
      </c>
      <c r="G61" s="323">
        <v>0</v>
      </c>
      <c r="H61" s="323">
        <v>0</v>
      </c>
      <c r="I61" s="323">
        <v>260330</v>
      </c>
      <c r="J61" s="323">
        <v>260330</v>
      </c>
      <c r="K61" s="323">
        <v>0</v>
      </c>
      <c r="L61" s="323">
        <v>0</v>
      </c>
      <c r="M61" s="157">
        <f t="shared" si="3"/>
        <v>0</v>
      </c>
      <c r="N61" s="323">
        <v>0</v>
      </c>
    </row>
    <row r="62" spans="1:14" s="2" customFormat="1" ht="12.75" thickTop="1" thickBot="1" x14ac:dyDescent="0.25">
      <c r="A62" s="309" t="s">
        <v>1267</v>
      </c>
      <c r="B62" s="182">
        <v>3120</v>
      </c>
      <c r="C62" s="182">
        <v>400</v>
      </c>
      <c r="D62" s="327">
        <f t="shared" ref="D62:L62" si="13">SUM(D63:D64)</f>
        <v>0</v>
      </c>
      <c r="E62" s="327">
        <f t="shared" si="13"/>
        <v>0</v>
      </c>
      <c r="F62" s="327">
        <f>SUM(F63:F64)</f>
        <v>0</v>
      </c>
      <c r="G62" s="327">
        <f>SUM(G63:G64)</f>
        <v>0</v>
      </c>
      <c r="H62" s="327">
        <f t="shared" si="13"/>
        <v>0</v>
      </c>
      <c r="I62" s="327">
        <f t="shared" si="13"/>
        <v>0</v>
      </c>
      <c r="J62" s="327">
        <f t="shared" si="13"/>
        <v>0</v>
      </c>
      <c r="K62" s="327">
        <f>SUM(K63:K64)</f>
        <v>0</v>
      </c>
      <c r="L62" s="327">
        <f t="shared" si="13"/>
        <v>0</v>
      </c>
      <c r="M62" s="157">
        <f t="shared" si="3"/>
        <v>0</v>
      </c>
      <c r="N62" s="327">
        <f>SUM(N63:N64)</f>
        <v>0</v>
      </c>
    </row>
    <row r="63" spans="1:14" s="2" customFormat="1" ht="12.75" thickTop="1" thickBot="1" x14ac:dyDescent="0.25">
      <c r="A63" s="312" t="s">
        <v>2288</v>
      </c>
      <c r="B63" s="177">
        <v>3121</v>
      </c>
      <c r="C63" s="177">
        <v>410</v>
      </c>
      <c r="D63" s="315">
        <v>0</v>
      </c>
      <c r="E63" s="328">
        <v>0</v>
      </c>
      <c r="F63" s="315">
        <v>0</v>
      </c>
      <c r="G63" s="315">
        <v>0</v>
      </c>
      <c r="H63" s="315">
        <v>0</v>
      </c>
      <c r="I63" s="315">
        <v>0</v>
      </c>
      <c r="J63" s="315">
        <v>0</v>
      </c>
      <c r="K63" s="315">
        <v>0</v>
      </c>
      <c r="L63" s="315">
        <v>0</v>
      </c>
      <c r="M63" s="157">
        <f t="shared" si="3"/>
        <v>0</v>
      </c>
      <c r="N63" s="315">
        <v>0</v>
      </c>
    </row>
    <row r="64" spans="1:14" s="2" customFormat="1" ht="12.75" thickTop="1" thickBot="1" x14ac:dyDescent="0.25">
      <c r="A64" s="312" t="s">
        <v>2289</v>
      </c>
      <c r="B64" s="177">
        <v>3122</v>
      </c>
      <c r="C64" s="177">
        <v>420</v>
      </c>
      <c r="D64" s="315">
        <v>0</v>
      </c>
      <c r="E64" s="328">
        <v>0</v>
      </c>
      <c r="F64" s="315">
        <v>0</v>
      </c>
      <c r="G64" s="315">
        <v>0</v>
      </c>
      <c r="H64" s="315">
        <v>0</v>
      </c>
      <c r="I64" s="315">
        <v>0</v>
      </c>
      <c r="J64" s="315">
        <v>0</v>
      </c>
      <c r="K64" s="315">
        <v>0</v>
      </c>
      <c r="L64" s="315">
        <v>0</v>
      </c>
      <c r="M64" s="157">
        <f t="shared" si="3"/>
        <v>0</v>
      </c>
      <c r="N64" s="315">
        <v>0</v>
      </c>
    </row>
    <row r="65" spans="1:14" s="2" customFormat="1" ht="12.75" thickTop="1" thickBot="1" x14ac:dyDescent="0.25">
      <c r="A65" s="179" t="s">
        <v>1268</v>
      </c>
      <c r="B65" s="182">
        <v>3130</v>
      </c>
      <c r="C65" s="182">
        <v>430</v>
      </c>
      <c r="D65" s="324">
        <f t="shared" ref="D65:L65" si="14">SUM(D66:D67)</f>
        <v>3159222</v>
      </c>
      <c r="E65" s="324">
        <f t="shared" si="14"/>
        <v>0</v>
      </c>
      <c r="F65" s="324">
        <f>SUM(F66:F67)</f>
        <v>0</v>
      </c>
      <c r="G65" s="324">
        <f>SUM(G66:G67)</f>
        <v>0</v>
      </c>
      <c r="H65" s="324">
        <f t="shared" si="14"/>
        <v>0</v>
      </c>
      <c r="I65" s="324">
        <f t="shared" si="14"/>
        <v>3016753.59</v>
      </c>
      <c r="J65" s="324">
        <f t="shared" si="14"/>
        <v>3016753.59</v>
      </c>
      <c r="K65" s="324">
        <f>SUM(K66:K67)</f>
        <v>0</v>
      </c>
      <c r="L65" s="324">
        <f t="shared" si="14"/>
        <v>0</v>
      </c>
      <c r="M65" s="157">
        <f t="shared" si="3"/>
        <v>0</v>
      </c>
      <c r="N65" s="324">
        <f>SUM(N66:N67)</f>
        <v>0</v>
      </c>
    </row>
    <row r="66" spans="1:14" s="2" customFormat="1" ht="12.75" thickTop="1" thickBot="1" x14ac:dyDescent="0.25">
      <c r="A66" s="312" t="s">
        <v>2290</v>
      </c>
      <c r="B66" s="177">
        <v>3131</v>
      </c>
      <c r="C66" s="177">
        <v>440</v>
      </c>
      <c r="D66" s="315">
        <v>0</v>
      </c>
      <c r="E66" s="328">
        <v>0</v>
      </c>
      <c r="F66" s="315">
        <v>0</v>
      </c>
      <c r="G66" s="315">
        <v>0</v>
      </c>
      <c r="H66" s="315">
        <v>0</v>
      </c>
      <c r="I66" s="315">
        <v>0</v>
      </c>
      <c r="J66" s="315">
        <v>0</v>
      </c>
      <c r="K66" s="315">
        <v>0</v>
      </c>
      <c r="L66" s="315">
        <v>0</v>
      </c>
      <c r="M66" s="157">
        <f t="shared" si="3"/>
        <v>0</v>
      </c>
      <c r="N66" s="315">
        <v>0</v>
      </c>
    </row>
    <row r="67" spans="1:14" s="2" customFormat="1" ht="12.75" thickTop="1" thickBot="1" x14ac:dyDescent="0.25">
      <c r="A67" s="312" t="s">
        <v>1242</v>
      </c>
      <c r="B67" s="177">
        <v>3132</v>
      </c>
      <c r="C67" s="177">
        <v>450</v>
      </c>
      <c r="D67" s="315">
        <v>3159222</v>
      </c>
      <c r="E67" s="328">
        <v>0</v>
      </c>
      <c r="F67" s="315">
        <v>0</v>
      </c>
      <c r="G67" s="315">
        <v>0</v>
      </c>
      <c r="H67" s="315">
        <v>0</v>
      </c>
      <c r="I67" s="315">
        <v>3016753.59</v>
      </c>
      <c r="J67" s="315">
        <v>3016753.59</v>
      </c>
      <c r="K67" s="315">
        <v>0</v>
      </c>
      <c r="L67" s="315">
        <v>0</v>
      </c>
      <c r="M67" s="157">
        <f t="shared" si="3"/>
        <v>0</v>
      </c>
      <c r="N67" s="315">
        <v>0</v>
      </c>
    </row>
    <row r="68" spans="1:14" s="2" customFormat="1" ht="12.75" thickTop="1" thickBot="1" x14ac:dyDescent="0.25">
      <c r="A68" s="179" t="s">
        <v>1243</v>
      </c>
      <c r="B68" s="182">
        <v>3140</v>
      </c>
      <c r="C68" s="182">
        <v>460</v>
      </c>
      <c r="D68" s="324">
        <f t="shared" ref="D68:L68" si="15">SUM(D69:D71)</f>
        <v>0</v>
      </c>
      <c r="E68" s="324">
        <f t="shared" si="15"/>
        <v>0</v>
      </c>
      <c r="F68" s="324">
        <f>SUM(F69:F71)</f>
        <v>0</v>
      </c>
      <c r="G68" s="324">
        <f>SUM(G69:G71)</f>
        <v>0</v>
      </c>
      <c r="H68" s="324">
        <f t="shared" si="15"/>
        <v>0</v>
      </c>
      <c r="I68" s="324">
        <f t="shared" si="15"/>
        <v>0</v>
      </c>
      <c r="J68" s="324">
        <f t="shared" si="15"/>
        <v>0</v>
      </c>
      <c r="K68" s="324">
        <f>SUM(K69:K71)</f>
        <v>0</v>
      </c>
      <c r="L68" s="324">
        <f t="shared" si="15"/>
        <v>0</v>
      </c>
      <c r="M68" s="157">
        <f t="shared" si="3"/>
        <v>0</v>
      </c>
      <c r="N68" s="324">
        <f>SUM(N69:N71)</f>
        <v>0</v>
      </c>
    </row>
    <row r="69" spans="1:14" s="2" customFormat="1" ht="13.5" thickTop="1" thickBot="1" x14ac:dyDescent="0.25">
      <c r="A69" s="313" t="s">
        <v>2291</v>
      </c>
      <c r="B69" s="177">
        <v>3141</v>
      </c>
      <c r="C69" s="177">
        <v>470</v>
      </c>
      <c r="D69" s="315">
        <v>0</v>
      </c>
      <c r="E69" s="328">
        <v>0</v>
      </c>
      <c r="F69" s="315">
        <v>0</v>
      </c>
      <c r="G69" s="315">
        <v>0</v>
      </c>
      <c r="H69" s="315">
        <v>0</v>
      </c>
      <c r="I69" s="315">
        <v>0</v>
      </c>
      <c r="J69" s="315">
        <v>0</v>
      </c>
      <c r="K69" s="315">
        <v>0</v>
      </c>
      <c r="L69" s="315">
        <v>0</v>
      </c>
      <c r="M69" s="157">
        <f t="shared" si="3"/>
        <v>0</v>
      </c>
      <c r="N69" s="315">
        <v>0</v>
      </c>
    </row>
    <row r="70" spans="1:14" s="2" customFormat="1" ht="13.5" thickTop="1" thickBot="1" x14ac:dyDescent="0.25">
      <c r="A70" s="313" t="s">
        <v>2292</v>
      </c>
      <c r="B70" s="177">
        <v>3142</v>
      </c>
      <c r="C70" s="177">
        <v>480</v>
      </c>
      <c r="D70" s="315">
        <v>0</v>
      </c>
      <c r="E70" s="328">
        <v>0</v>
      </c>
      <c r="F70" s="315">
        <v>0</v>
      </c>
      <c r="G70" s="315">
        <v>0</v>
      </c>
      <c r="H70" s="315">
        <v>0</v>
      </c>
      <c r="I70" s="315">
        <v>0</v>
      </c>
      <c r="J70" s="315">
        <v>0</v>
      </c>
      <c r="K70" s="315">
        <v>0</v>
      </c>
      <c r="L70" s="315">
        <v>0</v>
      </c>
      <c r="M70" s="157">
        <f t="shared" si="3"/>
        <v>0</v>
      </c>
      <c r="N70" s="315">
        <v>0</v>
      </c>
    </row>
    <row r="71" spans="1:14" s="2" customFormat="1" ht="13.5" thickTop="1" thickBot="1" x14ac:dyDescent="0.25">
      <c r="A71" s="313" t="s">
        <v>2293</v>
      </c>
      <c r="B71" s="177">
        <v>3143</v>
      </c>
      <c r="C71" s="177">
        <v>490</v>
      </c>
      <c r="D71" s="315">
        <v>0</v>
      </c>
      <c r="E71" s="328">
        <v>0</v>
      </c>
      <c r="F71" s="315">
        <v>0</v>
      </c>
      <c r="G71" s="315">
        <v>0</v>
      </c>
      <c r="H71" s="315">
        <v>0</v>
      </c>
      <c r="I71" s="315">
        <v>0</v>
      </c>
      <c r="J71" s="315">
        <v>0</v>
      </c>
      <c r="K71" s="315">
        <v>0</v>
      </c>
      <c r="L71" s="315">
        <v>0</v>
      </c>
      <c r="M71" s="157">
        <f t="shared" si="3"/>
        <v>0</v>
      </c>
      <c r="N71" s="315">
        <v>0</v>
      </c>
    </row>
    <row r="72" spans="1:14" s="2" customFormat="1" ht="12.75" thickTop="1" thickBot="1" x14ac:dyDescent="0.25">
      <c r="A72" s="179" t="s">
        <v>1269</v>
      </c>
      <c r="B72" s="182">
        <v>3150</v>
      </c>
      <c r="C72" s="182">
        <v>500</v>
      </c>
      <c r="D72" s="323">
        <v>0</v>
      </c>
      <c r="E72" s="324">
        <v>0</v>
      </c>
      <c r="F72" s="323">
        <v>0</v>
      </c>
      <c r="G72" s="323">
        <v>0</v>
      </c>
      <c r="H72" s="323">
        <v>0</v>
      </c>
      <c r="I72" s="323">
        <v>0</v>
      </c>
      <c r="J72" s="323">
        <v>0</v>
      </c>
      <c r="K72" s="323">
        <v>0</v>
      </c>
      <c r="L72" s="323">
        <v>0</v>
      </c>
      <c r="M72" s="157">
        <f t="shared" si="3"/>
        <v>0</v>
      </c>
      <c r="N72" s="323">
        <v>0</v>
      </c>
    </row>
    <row r="73" spans="1:14" s="2" customFormat="1" ht="12.75" thickTop="1" thickBot="1" x14ac:dyDescent="0.25">
      <c r="A73" s="179" t="s">
        <v>2294</v>
      </c>
      <c r="B73" s="182">
        <v>3160</v>
      </c>
      <c r="C73" s="182">
        <v>510</v>
      </c>
      <c r="D73" s="323">
        <v>0</v>
      </c>
      <c r="E73" s="324">
        <v>0</v>
      </c>
      <c r="F73" s="323">
        <v>0</v>
      </c>
      <c r="G73" s="323">
        <v>0</v>
      </c>
      <c r="H73" s="323">
        <v>0</v>
      </c>
      <c r="I73" s="323">
        <v>0</v>
      </c>
      <c r="J73" s="323">
        <v>0</v>
      </c>
      <c r="K73" s="323">
        <v>0</v>
      </c>
      <c r="L73" s="323">
        <v>0</v>
      </c>
      <c r="M73" s="157">
        <f t="shared" si="3"/>
        <v>0</v>
      </c>
      <c r="N73" s="323">
        <v>0</v>
      </c>
    </row>
    <row r="74" spans="1:14" s="2" customFormat="1" ht="12.75" thickTop="1" thickBot="1" x14ac:dyDescent="0.25">
      <c r="A74" s="178" t="s">
        <v>1270</v>
      </c>
      <c r="B74" s="181">
        <v>3200</v>
      </c>
      <c r="C74" s="181">
        <v>520</v>
      </c>
      <c r="D74" s="325">
        <f t="shared" ref="D74:L74" si="16">SUM(D75:D78)</f>
        <v>0</v>
      </c>
      <c r="E74" s="325">
        <f t="shared" si="16"/>
        <v>0</v>
      </c>
      <c r="F74" s="325">
        <f>SUM(F75:F78)</f>
        <v>0</v>
      </c>
      <c r="G74" s="325">
        <f>SUM(G75:G78)</f>
        <v>0</v>
      </c>
      <c r="H74" s="325">
        <f t="shared" si="16"/>
        <v>0</v>
      </c>
      <c r="I74" s="325">
        <f t="shared" si="16"/>
        <v>0</v>
      </c>
      <c r="J74" s="325">
        <f t="shared" si="16"/>
        <v>0</v>
      </c>
      <c r="K74" s="325">
        <f>SUM(K75:K78)</f>
        <v>0</v>
      </c>
      <c r="L74" s="325">
        <f t="shared" si="16"/>
        <v>0</v>
      </c>
      <c r="M74" s="157">
        <f t="shared" si="3"/>
        <v>0</v>
      </c>
      <c r="N74" s="325">
        <f>SUM(N75:N78)</f>
        <v>0</v>
      </c>
    </row>
    <row r="75" spans="1:14" s="2" customFormat="1" ht="12.75" thickTop="1" thickBot="1" x14ac:dyDescent="0.25">
      <c r="A75" s="180" t="s">
        <v>1165</v>
      </c>
      <c r="B75" s="182">
        <v>3210</v>
      </c>
      <c r="C75" s="182">
        <v>530</v>
      </c>
      <c r="D75" s="330">
        <v>0</v>
      </c>
      <c r="E75" s="331">
        <v>0</v>
      </c>
      <c r="F75" s="330">
        <v>0</v>
      </c>
      <c r="G75" s="330">
        <v>0</v>
      </c>
      <c r="H75" s="330">
        <v>0</v>
      </c>
      <c r="I75" s="330">
        <v>0</v>
      </c>
      <c r="J75" s="330">
        <v>0</v>
      </c>
      <c r="K75" s="330">
        <v>0</v>
      </c>
      <c r="L75" s="330">
        <v>0</v>
      </c>
      <c r="M75" s="157">
        <f t="shared" si="3"/>
        <v>0</v>
      </c>
      <c r="N75" s="330">
        <v>0</v>
      </c>
    </row>
    <row r="76" spans="1:14" s="2" customFormat="1" ht="12.75" thickTop="1" thickBot="1" x14ac:dyDescent="0.25">
      <c r="A76" s="180" t="s">
        <v>1271</v>
      </c>
      <c r="B76" s="182">
        <v>3220</v>
      </c>
      <c r="C76" s="182">
        <v>540</v>
      </c>
      <c r="D76" s="330">
        <v>0</v>
      </c>
      <c r="E76" s="331">
        <v>0</v>
      </c>
      <c r="F76" s="330">
        <v>0</v>
      </c>
      <c r="G76" s="330">
        <v>0</v>
      </c>
      <c r="H76" s="330">
        <v>0</v>
      </c>
      <c r="I76" s="330">
        <v>0</v>
      </c>
      <c r="J76" s="330">
        <v>0</v>
      </c>
      <c r="K76" s="330">
        <v>0</v>
      </c>
      <c r="L76" s="330">
        <v>0</v>
      </c>
      <c r="M76" s="157">
        <f t="shared" si="3"/>
        <v>0</v>
      </c>
      <c r="N76" s="330">
        <v>0</v>
      </c>
    </row>
    <row r="77" spans="1:14" s="2" customFormat="1" ht="11.25" customHeight="1" thickTop="1" thickBot="1" x14ac:dyDescent="0.25">
      <c r="A77" s="179" t="s">
        <v>2295</v>
      </c>
      <c r="B77" s="182">
        <v>3230</v>
      </c>
      <c r="C77" s="182">
        <v>550</v>
      </c>
      <c r="D77" s="330">
        <v>0</v>
      </c>
      <c r="E77" s="331">
        <v>0</v>
      </c>
      <c r="F77" s="330">
        <v>0</v>
      </c>
      <c r="G77" s="330">
        <v>0</v>
      </c>
      <c r="H77" s="330">
        <v>0</v>
      </c>
      <c r="I77" s="330">
        <v>0</v>
      </c>
      <c r="J77" s="330">
        <v>0</v>
      </c>
      <c r="K77" s="330">
        <v>0</v>
      </c>
      <c r="L77" s="330">
        <v>0</v>
      </c>
      <c r="M77" s="157">
        <f t="shared" si="3"/>
        <v>0</v>
      </c>
      <c r="N77" s="330">
        <v>0</v>
      </c>
    </row>
    <row r="78" spans="1:14" s="2" customFormat="1" ht="12.75" thickTop="1" thickBot="1" x14ac:dyDescent="0.25">
      <c r="A78" s="180" t="s">
        <v>1272</v>
      </c>
      <c r="B78" s="182">
        <v>3240</v>
      </c>
      <c r="C78" s="182">
        <v>560</v>
      </c>
      <c r="D78" s="323">
        <v>0</v>
      </c>
      <c r="E78" s="324">
        <v>0</v>
      </c>
      <c r="F78" s="323">
        <v>0</v>
      </c>
      <c r="G78" s="323">
        <v>0</v>
      </c>
      <c r="H78" s="323">
        <v>0</v>
      </c>
      <c r="I78" s="323">
        <v>0</v>
      </c>
      <c r="J78" s="323">
        <v>0</v>
      </c>
      <c r="K78" s="323">
        <v>0</v>
      </c>
      <c r="L78" s="323">
        <v>0</v>
      </c>
      <c r="M78" s="157">
        <f t="shared" si="3"/>
        <v>0</v>
      </c>
      <c r="N78" s="323">
        <v>0</v>
      </c>
    </row>
    <row r="79" spans="1:14" s="2" customFormat="1" ht="12.75" thickTop="1" thickBot="1" x14ac:dyDescent="0.25">
      <c r="A79" s="181" t="s">
        <v>1230</v>
      </c>
      <c r="B79" s="181">
        <v>4100</v>
      </c>
      <c r="C79" s="181">
        <v>570</v>
      </c>
      <c r="D79" s="331">
        <f t="shared" ref="D79:N79" si="17">SUM(D80)</f>
        <v>0</v>
      </c>
      <c r="E79" s="331">
        <f t="shared" si="17"/>
        <v>0</v>
      </c>
      <c r="F79" s="331">
        <f t="shared" si="17"/>
        <v>0</v>
      </c>
      <c r="G79" s="331">
        <f t="shared" si="17"/>
        <v>0</v>
      </c>
      <c r="H79" s="331">
        <f t="shared" si="17"/>
        <v>0</v>
      </c>
      <c r="I79" s="331">
        <f t="shared" si="17"/>
        <v>0</v>
      </c>
      <c r="J79" s="331">
        <f t="shared" si="17"/>
        <v>0</v>
      </c>
      <c r="K79" s="331">
        <f t="shared" si="17"/>
        <v>0</v>
      </c>
      <c r="L79" s="331">
        <f t="shared" si="17"/>
        <v>0</v>
      </c>
      <c r="M79" s="157">
        <f t="shared" si="3"/>
        <v>0</v>
      </c>
      <c r="N79" s="331">
        <f t="shared" si="17"/>
        <v>0</v>
      </c>
    </row>
    <row r="80" spans="1:14" s="2" customFormat="1" ht="12.75" thickTop="1" thickBot="1" x14ac:dyDescent="0.25">
      <c r="A80" s="179" t="s">
        <v>1275</v>
      </c>
      <c r="B80" s="182">
        <v>4110</v>
      </c>
      <c r="C80" s="182">
        <v>580</v>
      </c>
      <c r="D80" s="324">
        <f t="shared" ref="D80:L80" si="18">SUM(D81:D83)</f>
        <v>0</v>
      </c>
      <c r="E80" s="324">
        <f t="shared" si="18"/>
        <v>0</v>
      </c>
      <c r="F80" s="324">
        <f>SUM(F81:F83)</f>
        <v>0</v>
      </c>
      <c r="G80" s="324">
        <f>SUM(G81:G83)</f>
        <v>0</v>
      </c>
      <c r="H80" s="324">
        <f t="shared" si="18"/>
        <v>0</v>
      </c>
      <c r="I80" s="324">
        <f t="shared" si="18"/>
        <v>0</v>
      </c>
      <c r="J80" s="324">
        <f t="shared" si="18"/>
        <v>0</v>
      </c>
      <c r="K80" s="324">
        <f>SUM(K81:K83)</f>
        <v>0</v>
      </c>
      <c r="L80" s="324">
        <f t="shared" si="18"/>
        <v>0</v>
      </c>
      <c r="M80" s="157">
        <f t="shared" si="3"/>
        <v>0</v>
      </c>
      <c r="N80" s="324">
        <f>SUM(N81:N83)</f>
        <v>0</v>
      </c>
    </row>
    <row r="81" spans="1:14" s="2" customFormat="1" ht="12.75" thickTop="1" thickBot="1" x14ac:dyDescent="0.25">
      <c r="A81" s="312" t="s">
        <v>1047</v>
      </c>
      <c r="B81" s="177">
        <v>4111</v>
      </c>
      <c r="C81" s="177">
        <v>590</v>
      </c>
      <c r="D81" s="323">
        <v>0</v>
      </c>
      <c r="E81" s="324">
        <v>0</v>
      </c>
      <c r="F81" s="323">
        <v>0</v>
      </c>
      <c r="G81" s="323">
        <v>0</v>
      </c>
      <c r="H81" s="323">
        <v>0</v>
      </c>
      <c r="I81" s="323">
        <v>0</v>
      </c>
      <c r="J81" s="323">
        <v>0</v>
      </c>
      <c r="K81" s="323">
        <v>0</v>
      </c>
      <c r="L81" s="323">
        <v>0</v>
      </c>
      <c r="M81" s="157">
        <f t="shared" si="3"/>
        <v>0</v>
      </c>
      <c r="N81" s="323">
        <v>0</v>
      </c>
    </row>
    <row r="82" spans="1:14" s="2" customFormat="1" ht="12.75" thickTop="1" thickBot="1" x14ac:dyDescent="0.25">
      <c r="A82" s="312" t="s">
        <v>1048</v>
      </c>
      <c r="B82" s="177">
        <v>4112</v>
      </c>
      <c r="C82" s="177">
        <v>600</v>
      </c>
      <c r="D82" s="323">
        <v>0</v>
      </c>
      <c r="E82" s="324">
        <v>0</v>
      </c>
      <c r="F82" s="323">
        <v>0</v>
      </c>
      <c r="G82" s="323">
        <v>0</v>
      </c>
      <c r="H82" s="323">
        <v>0</v>
      </c>
      <c r="I82" s="323">
        <v>0</v>
      </c>
      <c r="J82" s="323">
        <v>0</v>
      </c>
      <c r="K82" s="323">
        <v>0</v>
      </c>
      <c r="L82" s="323">
        <v>0</v>
      </c>
      <c r="M82" s="157">
        <f t="shared" si="3"/>
        <v>0</v>
      </c>
      <c r="N82" s="323">
        <v>0</v>
      </c>
    </row>
    <row r="83" spans="1:14" s="2" customFormat="1" ht="14.25" thickTop="1" thickBot="1" x14ac:dyDescent="0.25">
      <c r="A83" s="314" t="s">
        <v>1231</v>
      </c>
      <c r="B83" s="177">
        <v>4113</v>
      </c>
      <c r="C83" s="177">
        <v>610</v>
      </c>
      <c r="D83" s="315">
        <v>0</v>
      </c>
      <c r="E83" s="328">
        <v>0</v>
      </c>
      <c r="F83" s="315">
        <v>0</v>
      </c>
      <c r="G83" s="315">
        <v>0</v>
      </c>
      <c r="H83" s="315">
        <v>0</v>
      </c>
      <c r="I83" s="315">
        <v>0</v>
      </c>
      <c r="J83" s="315">
        <v>0</v>
      </c>
      <c r="K83" s="315">
        <v>0</v>
      </c>
      <c r="L83" s="315">
        <v>0</v>
      </c>
      <c r="M83" s="157">
        <f t="shared" si="3"/>
        <v>0</v>
      </c>
      <c r="N83" s="315">
        <v>0</v>
      </c>
    </row>
    <row r="84" spans="1:14" s="2" customFormat="1" ht="12.75" thickTop="1" thickBot="1" x14ac:dyDescent="0.25">
      <c r="A84" s="181" t="s">
        <v>1239</v>
      </c>
      <c r="B84" s="181">
        <v>4200</v>
      </c>
      <c r="C84" s="181">
        <v>620</v>
      </c>
      <c r="D84" s="325">
        <f t="shared" ref="D84:N84" si="19">D85</f>
        <v>0</v>
      </c>
      <c r="E84" s="325">
        <f t="shared" si="19"/>
        <v>0</v>
      </c>
      <c r="F84" s="325">
        <f t="shared" si="19"/>
        <v>0</v>
      </c>
      <c r="G84" s="325">
        <f t="shared" si="19"/>
        <v>0</v>
      </c>
      <c r="H84" s="325">
        <f t="shared" si="19"/>
        <v>0</v>
      </c>
      <c r="I84" s="325">
        <f t="shared" si="19"/>
        <v>0</v>
      </c>
      <c r="J84" s="325">
        <f t="shared" si="19"/>
        <v>0</v>
      </c>
      <c r="K84" s="325">
        <f t="shared" si="19"/>
        <v>0</v>
      </c>
      <c r="L84" s="325">
        <f t="shared" si="19"/>
        <v>0</v>
      </c>
      <c r="M84" s="157">
        <f t="shared" si="3"/>
        <v>0</v>
      </c>
      <c r="N84" s="325">
        <f t="shared" si="19"/>
        <v>0</v>
      </c>
    </row>
    <row r="85" spans="1:14" s="2" customFormat="1" ht="12.75" thickTop="1" thickBot="1" x14ac:dyDescent="0.25">
      <c r="A85" s="179" t="s">
        <v>1049</v>
      </c>
      <c r="B85" s="182">
        <v>4210</v>
      </c>
      <c r="C85" s="182">
        <v>630</v>
      </c>
      <c r="D85" s="323">
        <v>0</v>
      </c>
      <c r="E85" s="324">
        <v>0</v>
      </c>
      <c r="F85" s="323">
        <v>0</v>
      </c>
      <c r="G85" s="323">
        <v>0</v>
      </c>
      <c r="H85" s="323">
        <v>0</v>
      </c>
      <c r="I85" s="323">
        <v>0</v>
      </c>
      <c r="J85" s="323">
        <v>0</v>
      </c>
      <c r="K85" s="323">
        <v>0</v>
      </c>
      <c r="L85" s="323">
        <v>0</v>
      </c>
      <c r="M85" s="157">
        <f t="shared" si="3"/>
        <v>0</v>
      </c>
      <c r="N85" s="323">
        <v>0</v>
      </c>
    </row>
    <row r="86" spans="1:14" s="2" customFormat="1" ht="12.75" thickTop="1" thickBot="1" x14ac:dyDescent="0.25">
      <c r="A86" s="312" t="s">
        <v>1050</v>
      </c>
      <c r="B86" s="177">
        <v>5000</v>
      </c>
      <c r="C86" s="177">
        <v>640</v>
      </c>
      <c r="D86" s="315" t="s">
        <v>1236</v>
      </c>
      <c r="E86" s="315">
        <v>0</v>
      </c>
      <c r="F86" s="316" t="s">
        <v>1236</v>
      </c>
      <c r="G86" s="316" t="s">
        <v>1236</v>
      </c>
      <c r="H86" s="316" t="s">
        <v>1236</v>
      </c>
      <c r="I86" s="316" t="s">
        <v>1236</v>
      </c>
      <c r="J86" s="316" t="s">
        <v>1236</v>
      </c>
      <c r="K86" s="316" t="s">
        <v>1236</v>
      </c>
      <c r="L86" s="316" t="s">
        <v>1236</v>
      </c>
      <c r="M86" s="316" t="s">
        <v>1236</v>
      </c>
      <c r="N86" s="316" t="s">
        <v>1236</v>
      </c>
    </row>
    <row r="87" spans="1:14" s="2" customFormat="1" ht="12" hidden="1" thickTop="1" x14ac:dyDescent="0.2">
      <c r="A87" s="189"/>
      <c r="B87" s="194"/>
      <c r="C87" s="201"/>
      <c r="D87" s="204"/>
      <c r="E87" s="205"/>
      <c r="F87" s="205"/>
      <c r="G87" s="204"/>
      <c r="H87" s="204"/>
      <c r="I87" s="204"/>
      <c r="J87" s="204"/>
      <c r="K87" s="204"/>
      <c r="L87" s="204"/>
      <c r="M87" s="197"/>
    </row>
    <row r="88" spans="1:14" s="2" customFormat="1" ht="11.25" hidden="1" x14ac:dyDescent="0.2">
      <c r="A88" s="45"/>
      <c r="B88" s="46"/>
      <c r="C88" s="12"/>
      <c r="D88" s="69"/>
      <c r="E88" s="78"/>
      <c r="F88" s="78"/>
      <c r="G88" s="69"/>
      <c r="H88" s="69"/>
      <c r="I88" s="69"/>
      <c r="J88" s="69"/>
      <c r="K88" s="69"/>
      <c r="L88" s="69"/>
      <c r="M88" s="38"/>
    </row>
    <row r="89" spans="1:14" s="2" customFormat="1" ht="11.25" hidden="1" x14ac:dyDescent="0.2">
      <c r="A89" s="45"/>
      <c r="B89" s="46"/>
      <c r="C89" s="12"/>
      <c r="D89" s="69"/>
      <c r="E89" s="78"/>
      <c r="F89" s="78"/>
      <c r="G89" s="69"/>
      <c r="H89" s="69"/>
      <c r="I89" s="69"/>
      <c r="J89" s="69"/>
      <c r="K89" s="69"/>
      <c r="L89" s="69"/>
      <c r="M89" s="38"/>
    </row>
    <row r="90" spans="1:14" s="2" customFormat="1" ht="11.25" hidden="1" x14ac:dyDescent="0.2">
      <c r="A90" s="45"/>
      <c r="B90" s="46"/>
      <c r="C90" s="12"/>
      <c r="D90" s="69"/>
      <c r="E90" s="78"/>
      <c r="F90" s="78"/>
      <c r="G90" s="69"/>
      <c r="H90" s="69"/>
      <c r="I90" s="69"/>
      <c r="J90" s="69"/>
      <c r="K90" s="69"/>
      <c r="L90" s="69"/>
      <c r="M90" s="38"/>
    </row>
    <row r="91" spans="1:14" s="2" customFormat="1" ht="12" hidden="1" x14ac:dyDescent="0.2">
      <c r="A91" s="50"/>
      <c r="B91" s="51"/>
      <c r="C91" s="77"/>
      <c r="D91" s="99"/>
      <c r="E91" s="91"/>
      <c r="F91" s="91"/>
      <c r="G91" s="99"/>
      <c r="H91" s="99"/>
      <c r="I91" s="99"/>
      <c r="J91" s="99"/>
      <c r="K91" s="99"/>
      <c r="L91" s="99"/>
      <c r="M91" s="113"/>
    </row>
    <row r="92" spans="1:14" s="2" customFormat="1" ht="11.25" hidden="1" x14ac:dyDescent="0.2">
      <c r="A92" s="52"/>
      <c r="B92" s="53"/>
      <c r="C92" s="12"/>
      <c r="D92" s="101"/>
      <c r="E92" s="100"/>
      <c r="F92" s="100"/>
      <c r="G92" s="101"/>
      <c r="H92" s="101"/>
      <c r="I92" s="101"/>
      <c r="J92" s="101"/>
      <c r="K92" s="101"/>
      <c r="L92" s="101"/>
      <c r="M92" s="86"/>
    </row>
    <row r="93" spans="1:14" s="2" customFormat="1" ht="11.25" hidden="1" x14ac:dyDescent="0.2">
      <c r="A93" s="52"/>
      <c r="B93" s="53"/>
      <c r="C93" s="12"/>
      <c r="D93" s="101"/>
      <c r="E93" s="100"/>
      <c r="F93" s="100"/>
      <c r="G93" s="101"/>
      <c r="H93" s="101"/>
      <c r="I93" s="101"/>
      <c r="J93" s="101"/>
      <c r="K93" s="101"/>
      <c r="L93" s="101"/>
      <c r="M93" s="86"/>
    </row>
    <row r="94" spans="1:14" s="2" customFormat="1" ht="11.25" hidden="1" x14ac:dyDescent="0.2">
      <c r="A94" s="48"/>
      <c r="B94" s="49"/>
      <c r="C94" s="77"/>
      <c r="D94" s="21"/>
      <c r="E94" s="90"/>
      <c r="F94" s="90"/>
      <c r="G94" s="21"/>
      <c r="H94" s="21"/>
      <c r="I94" s="21"/>
      <c r="J94" s="21"/>
      <c r="K94" s="21"/>
      <c r="L94" s="21"/>
      <c r="M94" s="21"/>
    </row>
    <row r="95" spans="1:14" s="2" customFormat="1" ht="14.25" customHeight="1" thickTop="1" x14ac:dyDescent="0.2">
      <c r="A95" s="208" t="s">
        <v>2514</v>
      </c>
      <c r="B95" s="25"/>
      <c r="C95" s="26"/>
      <c r="D95" s="23"/>
      <c r="E95" s="75"/>
      <c r="F95" s="75"/>
      <c r="G95" s="23"/>
      <c r="H95" s="23"/>
      <c r="I95" s="23"/>
      <c r="J95" s="23"/>
      <c r="K95" s="23"/>
      <c r="L95" s="23"/>
      <c r="M95" s="23"/>
    </row>
    <row r="96" spans="1:14" s="2" customFormat="1" ht="3" customHeight="1" x14ac:dyDescent="0.2">
      <c r="A96" s="24"/>
      <c r="B96" s="25"/>
      <c r="C96" s="26"/>
      <c r="D96" s="23"/>
      <c r="E96" s="75"/>
      <c r="F96" s="75"/>
      <c r="G96" s="23"/>
      <c r="H96" s="23"/>
      <c r="I96" s="23"/>
      <c r="J96" s="23"/>
      <c r="K96" s="23"/>
      <c r="L96" s="23"/>
      <c r="M96" s="23"/>
    </row>
    <row r="97" spans="1:13" s="2" customFormat="1" ht="11.25" hidden="1" x14ac:dyDescent="0.2">
      <c r="A97" s="24"/>
      <c r="B97" s="25"/>
      <c r="C97" s="26"/>
      <c r="D97" s="23"/>
      <c r="E97" s="27"/>
      <c r="F97" s="27"/>
      <c r="G97" s="23"/>
      <c r="H97" s="23"/>
      <c r="I97" s="23"/>
      <c r="J97" s="23"/>
      <c r="K97" s="23"/>
      <c r="L97" s="23"/>
      <c r="M97" s="23"/>
    </row>
    <row r="98" spans="1:13" x14ac:dyDescent="0.25">
      <c r="A98" s="9" t="str">
        <f>ЗАПОЛНИТЬ!F30</f>
        <v>Начальник</v>
      </c>
      <c r="B98" s="683"/>
      <c r="C98" s="683"/>
      <c r="D98" s="683"/>
      <c r="G98" s="670" t="str">
        <f>ЗАПОЛНИТЬ!F26</f>
        <v>Л.П.КОЛЄСНІК</v>
      </c>
      <c r="H98" s="670"/>
      <c r="I98" s="670"/>
    </row>
    <row r="99" spans="1:13" x14ac:dyDescent="0.25">
      <c r="B99" s="671" t="s">
        <v>1273</v>
      </c>
      <c r="C99" s="671"/>
      <c r="D99" s="671"/>
      <c r="G99" s="669" t="s">
        <v>391</v>
      </c>
      <c r="H99" s="669"/>
      <c r="I99" s="1"/>
    </row>
    <row r="100" spans="1:13" x14ac:dyDescent="0.25">
      <c r="A100" s="9" t="str">
        <f>ЗАПОЛНИТЬ!F31</f>
        <v>Головний бухгалтер</v>
      </c>
      <c r="B100" s="683"/>
      <c r="C100" s="683"/>
      <c r="D100" s="683"/>
      <c r="G100" s="670" t="str">
        <f>ЗАПОЛНИТЬ!F28</f>
        <v>Б.І.НОВІК</v>
      </c>
      <c r="H100" s="670"/>
      <c r="I100" s="670"/>
    </row>
    <row r="101" spans="1:13" ht="8.25" customHeight="1" x14ac:dyDescent="0.25">
      <c r="B101" s="671" t="s">
        <v>1273</v>
      </c>
      <c r="C101" s="671"/>
      <c r="D101" s="671"/>
      <c r="G101" s="669" t="s">
        <v>391</v>
      </c>
      <c r="H101" s="669"/>
      <c r="I101" s="1"/>
    </row>
    <row r="102" spans="1:13" ht="12.75" customHeight="1" x14ac:dyDescent="0.25">
      <c r="A102" s="1" t="str">
        <f>ЗАПОЛНИТЬ!C19</f>
        <v>"10" січня 2018 року</v>
      </c>
    </row>
    <row r="103" spans="1:13" x14ac:dyDescent="0.25">
      <c r="A103" s="162"/>
    </row>
  </sheetData>
  <sheetProtection formatColumns="0" formatRows="0"/>
  <mergeCells count="44">
    <mergeCell ref="I1:N3"/>
    <mergeCell ref="A12:B12"/>
    <mergeCell ref="B10:J10"/>
    <mergeCell ref="A4:M4"/>
    <mergeCell ref="B9:J9"/>
    <mergeCell ref="A5:H5"/>
    <mergeCell ref="A6:M6"/>
    <mergeCell ref="M8:N8"/>
    <mergeCell ref="M9:N9"/>
    <mergeCell ref="M10:N10"/>
    <mergeCell ref="B11:J11"/>
    <mergeCell ref="M11:N11"/>
    <mergeCell ref="E12:J12"/>
    <mergeCell ref="A13:B13"/>
    <mergeCell ref="E13:M13"/>
    <mergeCell ref="A14:B14"/>
    <mergeCell ref="A18:A20"/>
    <mergeCell ref="B18:B20"/>
    <mergeCell ref="H18:H20"/>
    <mergeCell ref="I18:I20"/>
    <mergeCell ref="A15:B15"/>
    <mergeCell ref="J19:J20"/>
    <mergeCell ref="E15:M15"/>
    <mergeCell ref="E18:E20"/>
    <mergeCell ref="F19:F20"/>
    <mergeCell ref="F18:G18"/>
    <mergeCell ref="G19:G20"/>
    <mergeCell ref="J18:K18"/>
    <mergeCell ref="B101:D101"/>
    <mergeCell ref="G101:H101"/>
    <mergeCell ref="B100:D100"/>
    <mergeCell ref="B99:D99"/>
    <mergeCell ref="G99:H99"/>
    <mergeCell ref="G100:I100"/>
    <mergeCell ref="B98:D98"/>
    <mergeCell ref="G98:I98"/>
    <mergeCell ref="C18:C20"/>
    <mergeCell ref="D18:D20"/>
    <mergeCell ref="E14:M14"/>
    <mergeCell ref="L18:L20"/>
    <mergeCell ref="M18:N18"/>
    <mergeCell ref="N19:N20"/>
    <mergeCell ref="K19:K20"/>
    <mergeCell ref="M19:M20"/>
  </mergeCells>
  <phoneticPr fontId="0" type="noConversion"/>
  <pageMargins left="0.19685039370078741" right="0.19685039370078741" top="0.59055118110236227" bottom="0.19685039370078741" header="0.39370078740157483" footer="0.19685039370078741"/>
  <pageSetup paperSize="9" scale="85" fitToHeight="2" orientation="landscape" r:id="rId1"/>
  <headerFooter differentOddEven="1">
    <evenHeader>&amp;C2&amp;RПродовження додатка 4</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1">
    <pageSetUpPr fitToPage="1"/>
  </sheetPr>
  <dimension ref="A1:P103"/>
  <sheetViews>
    <sheetView zoomScaleNormal="100" workbookViewId="0">
      <selection activeCell="Q20" sqref="Q20"/>
    </sheetView>
  </sheetViews>
  <sheetFormatPr defaultRowHeight="15" x14ac:dyDescent="0.25"/>
  <cols>
    <col min="1" max="1" width="58.7109375" customWidth="1"/>
    <col min="2" max="2" width="5" customWidth="1"/>
    <col min="3" max="3" width="4" customWidth="1"/>
    <col min="4" max="4" width="9.5703125" customWidth="1"/>
    <col min="5" max="5" width="8.5703125" customWidth="1"/>
    <col min="6" max="6" width="8.28515625" customWidth="1"/>
    <col min="7" max="7" width="7" customWidth="1"/>
    <col min="8" max="8" width="6" customWidth="1"/>
    <col min="9" max="9" width="11.85546875" customWidth="1"/>
    <col min="10" max="10" width="11.7109375" customWidth="1"/>
    <col min="11" max="11" width="9.7109375" customWidth="1"/>
    <col min="12" max="12" width="12" hidden="1" customWidth="1"/>
    <col min="13" max="13" width="9.85546875" customWidth="1"/>
    <col min="14" max="14" width="7.140625" customWidth="1"/>
  </cols>
  <sheetData>
    <row r="1" spans="1:16" s="1" customFormat="1" ht="15" customHeight="1" x14ac:dyDescent="0.25">
      <c r="I1" s="682" t="s">
        <v>2759</v>
      </c>
      <c r="J1" s="682"/>
      <c r="K1" s="682"/>
      <c r="L1" s="682"/>
      <c r="M1" s="682"/>
      <c r="N1" s="682"/>
    </row>
    <row r="2" spans="1:16" s="1" customFormat="1" ht="27.75" customHeight="1" x14ac:dyDescent="0.25">
      <c r="H2" s="14"/>
      <c r="I2" s="682"/>
      <c r="J2" s="682"/>
      <c r="K2" s="682"/>
      <c r="L2" s="682"/>
      <c r="M2" s="682"/>
      <c r="N2" s="682"/>
    </row>
    <row r="3" spans="1:16" s="1" customFormat="1" ht="3" hidden="1" customHeight="1" x14ac:dyDescent="0.25">
      <c r="H3" s="14"/>
      <c r="I3" s="682"/>
      <c r="J3" s="682"/>
      <c r="K3" s="682"/>
      <c r="L3" s="682"/>
      <c r="M3" s="682"/>
      <c r="N3" s="682"/>
    </row>
    <row r="4" spans="1:16" s="1" customFormat="1" x14ac:dyDescent="0.25">
      <c r="A4" s="687" t="s">
        <v>3</v>
      </c>
      <c r="B4" s="687"/>
      <c r="C4" s="687"/>
      <c r="D4" s="687"/>
      <c r="E4" s="687"/>
      <c r="F4" s="687"/>
      <c r="G4" s="687"/>
      <c r="H4" s="687"/>
      <c r="I4" s="687"/>
      <c r="J4" s="687"/>
      <c r="K4" s="687"/>
      <c r="L4" s="687"/>
      <c r="M4" s="687"/>
      <c r="N4" s="13"/>
      <c r="O4" s="13"/>
      <c r="P4" s="13"/>
    </row>
    <row r="5" spans="1:16" s="1" customFormat="1" ht="15" customHeight="1" x14ac:dyDescent="0.25">
      <c r="A5" s="689" t="str">
        <f>IF(ЗАПОЛНИТЬ!$F$7=1,CONCATENATE(шапки!A5),CONCATENATE(шапки!A5,шапки!C5))</f>
        <v xml:space="preserve">про надходження і використання інших надходжень спеціального фонду (форма№ 4-3д, </v>
      </c>
      <c r="B5" s="689"/>
      <c r="C5" s="689"/>
      <c r="D5" s="689"/>
      <c r="E5" s="689"/>
      <c r="F5" s="689"/>
      <c r="G5" s="689"/>
      <c r="H5" s="689"/>
      <c r="I5" s="42" t="str">
        <f>IF(ЗАПОЛНИТЬ!$F$7=1,шапки!C5,шапки!D5)</f>
        <v>№ 4-3м)</v>
      </c>
      <c r="J5" s="41" t="str">
        <f>IF(ЗАПОЛНИТЬ!$F$7=1,шапки!D5,"")</f>
        <v/>
      </c>
      <c r="K5" s="41"/>
      <c r="L5" s="127"/>
      <c r="M5" s="127"/>
      <c r="N5" s="13"/>
      <c r="O5" s="13"/>
      <c r="P5" s="13"/>
    </row>
    <row r="6" spans="1:16" s="1" customFormat="1" ht="13.5" customHeight="1" x14ac:dyDescent="0.25">
      <c r="A6" s="684" t="str">
        <f>CONCATENATE("за ",ЗАПОЛНИТЬ!$B$17," ",ЗАПОЛНИТЬ!$C$17)</f>
        <v>за  2017 р.</v>
      </c>
      <c r="B6" s="684"/>
      <c r="C6" s="684"/>
      <c r="D6" s="684"/>
      <c r="E6" s="684"/>
      <c r="F6" s="684"/>
      <c r="G6" s="684"/>
      <c r="H6" s="684"/>
      <c r="I6" s="684"/>
      <c r="J6" s="684"/>
      <c r="K6" s="684"/>
      <c r="L6" s="684"/>
      <c r="M6" s="684"/>
    </row>
    <row r="7" spans="1:16" s="2" customFormat="1" ht="11.25" hidden="1" x14ac:dyDescent="0.2"/>
    <row r="8" spans="1:16" s="2" customFormat="1" ht="9.75" customHeight="1" x14ac:dyDescent="0.2">
      <c r="M8" s="701" t="s">
        <v>4</v>
      </c>
      <c r="N8" s="701"/>
    </row>
    <row r="9" spans="1:16" s="2" customFormat="1" ht="22.5" customHeight="1" x14ac:dyDescent="0.2">
      <c r="A9" s="29" t="s">
        <v>5</v>
      </c>
      <c r="B9" s="685" t="str">
        <f>ЗАПОЛНИТЬ!B3</f>
        <v>Відділ освіти виконавчого комітету Апостолівської міської ради</v>
      </c>
      <c r="C9" s="685"/>
      <c r="D9" s="685"/>
      <c r="E9" s="685"/>
      <c r="F9" s="685"/>
      <c r="G9" s="685"/>
      <c r="H9" s="685"/>
      <c r="I9" s="685"/>
      <c r="J9" s="685"/>
      <c r="K9" s="31" t="str">
        <f>ЗАПОЛНИТЬ!A13</f>
        <v>за ЄДРПОУ</v>
      </c>
      <c r="M9" s="707" t="str">
        <f>ЗАПОЛНИТЬ!B13</f>
        <v>40220031</v>
      </c>
      <c r="N9" s="707"/>
    </row>
    <row r="10" spans="1:16" s="2" customFormat="1" ht="11.25" customHeight="1" x14ac:dyDescent="0.2">
      <c r="A10" s="5" t="s">
        <v>1246</v>
      </c>
      <c r="B10" s="686" t="str">
        <f>ЗАПОЛНИТЬ!B5</f>
        <v>м.Апостолове</v>
      </c>
      <c r="C10" s="686"/>
      <c r="D10" s="686"/>
      <c r="E10" s="686"/>
      <c r="F10" s="686"/>
      <c r="G10" s="686"/>
      <c r="H10" s="686"/>
      <c r="I10" s="686"/>
      <c r="J10" s="686"/>
      <c r="K10" s="31" t="str">
        <f>ЗАПОЛНИТЬ!A14</f>
        <v>за КОАТУУ</v>
      </c>
      <c r="M10" s="707">
        <f>ЗАПОЛНИТЬ!B14</f>
        <v>1220310100</v>
      </c>
      <c r="N10" s="707"/>
    </row>
    <row r="11" spans="1:16" s="2" customFormat="1" ht="11.25" customHeight="1" x14ac:dyDescent="0.2">
      <c r="A11" s="5" t="e">
        <f>#REF!</f>
        <v>#REF!</v>
      </c>
      <c r="B11" s="686" t="str">
        <f>ЗАПОЛНИТЬ!D15</f>
        <v>Орган місцевого самоврядування</v>
      </c>
      <c r="C11" s="686"/>
      <c r="D11" s="686"/>
      <c r="E11" s="686"/>
      <c r="F11" s="686"/>
      <c r="G11" s="686"/>
      <c r="H11" s="686"/>
      <c r="I11" s="686"/>
      <c r="J11" s="686"/>
      <c r="K11" s="31" t="str">
        <f>ЗАПОЛНИТЬ!A15</f>
        <v>за КОПФГ</v>
      </c>
      <c r="M11" s="708">
        <f>ЗАПОЛНИТЬ!B15</f>
        <v>420</v>
      </c>
      <c r="N11" s="708"/>
    </row>
    <row r="12" spans="1:16" s="2" customFormat="1" ht="11.25" customHeight="1" x14ac:dyDescent="0.2">
      <c r="A12" s="723" t="s">
        <v>1248</v>
      </c>
      <c r="B12" s="723"/>
      <c r="C12" s="15"/>
      <c r="D12" s="114" t="str">
        <f>ЗАПОЛНИТЬ!H9</f>
        <v>220</v>
      </c>
      <c r="E12" s="722" t="str">
        <f>IF(D12&gt;0,VLOOKUP(D12,'ДовидникКВК(ГОС)'!A:B,2,FALSE),"")</f>
        <v>Міністерство освіти і науки України</v>
      </c>
      <c r="F12" s="722"/>
      <c r="G12" s="722"/>
      <c r="H12" s="722"/>
      <c r="I12" s="722"/>
      <c r="J12" s="722"/>
      <c r="K12" s="212"/>
      <c r="L12" s="122"/>
      <c r="M12" s="122"/>
      <c r="N12" s="4"/>
    </row>
    <row r="13" spans="1:16" s="2" customFormat="1" ht="11.25" x14ac:dyDescent="0.2">
      <c r="A13" s="679" t="s">
        <v>1250</v>
      </c>
      <c r="B13" s="679"/>
      <c r="C13" s="15"/>
      <c r="D13" s="143"/>
      <c r="E13" s="688" t="str">
        <f>IF(D13&gt;0,VLOOKUP(D13,ДовидникКПК!B:C,2,FALSE),"")</f>
        <v/>
      </c>
      <c r="F13" s="688"/>
      <c r="G13" s="688"/>
      <c r="H13" s="688"/>
      <c r="I13" s="688"/>
      <c r="J13" s="688"/>
      <c r="K13" s="688"/>
      <c r="L13" s="688"/>
      <c r="M13" s="688"/>
      <c r="N13" s="4"/>
    </row>
    <row r="14" spans="1:16" s="2" customFormat="1" ht="12" customHeight="1" x14ac:dyDescent="0.2">
      <c r="A14" s="691" t="s">
        <v>1940</v>
      </c>
      <c r="B14" s="691"/>
      <c r="C14" s="17"/>
      <c r="D14" s="89" t="str">
        <f>ЗАПОЛНИТЬ!H10</f>
        <v>001</v>
      </c>
      <c r="E14" s="692" t="str">
        <f>ЗАПОЛНИТЬ!I10</f>
        <v>-</v>
      </c>
      <c r="F14" s="692"/>
      <c r="G14" s="692"/>
      <c r="H14" s="692"/>
      <c r="I14" s="692"/>
      <c r="J14" s="692"/>
      <c r="K14" s="692"/>
      <c r="L14" s="692"/>
      <c r="M14" s="692"/>
      <c r="N14" s="6"/>
    </row>
    <row r="15" spans="1:16" s="2" customFormat="1" ht="43.5" customHeight="1" x14ac:dyDescent="0.2">
      <c r="A15" s="691" t="s">
        <v>2755</v>
      </c>
      <c r="B15" s="691"/>
      <c r="C15" s="17"/>
      <c r="D15" s="481" t="s">
        <v>5633</v>
      </c>
      <c r="E15" s="692" t="str">
        <f>VLOOKUP(RIGHT(D15,4),КПКВМБ!A:B,2,FALSE)</f>
        <v>Надання позашкільної освіти позашкільними закладами освіти, заходи із позашкільної роботи з дітьми</v>
      </c>
      <c r="F15" s="692"/>
      <c r="G15" s="692"/>
      <c r="H15" s="692"/>
      <c r="I15" s="692"/>
      <c r="J15" s="692"/>
      <c r="K15" s="692"/>
      <c r="L15" s="692"/>
      <c r="M15" s="692"/>
      <c r="N15" s="6"/>
    </row>
    <row r="16" spans="1:16" s="2" customFormat="1" ht="11.25" x14ac:dyDescent="0.2">
      <c r="A16" s="83" t="s">
        <v>5599</v>
      </c>
    </row>
    <row r="17" spans="1:14" s="2" customFormat="1" ht="12" thickBot="1" x14ac:dyDescent="0.25">
      <c r="A17" s="7" t="s">
        <v>2758</v>
      </c>
    </row>
    <row r="18" spans="1:14" s="2" customFormat="1" ht="20.25" customHeight="1" thickTop="1" thickBot="1" x14ac:dyDescent="0.25">
      <c r="A18" s="673" t="s">
        <v>1251</v>
      </c>
      <c r="B18" s="705" t="s">
        <v>13</v>
      </c>
      <c r="C18" s="705" t="s">
        <v>1253</v>
      </c>
      <c r="D18" s="705" t="s">
        <v>21</v>
      </c>
      <c r="E18" s="705" t="s">
        <v>2511</v>
      </c>
      <c r="F18" s="705" t="s">
        <v>12</v>
      </c>
      <c r="G18" s="705"/>
      <c r="H18" s="705" t="s">
        <v>1067</v>
      </c>
      <c r="I18" s="705" t="s">
        <v>10</v>
      </c>
      <c r="J18" s="705" t="s">
        <v>392</v>
      </c>
      <c r="K18" s="705"/>
      <c r="L18" s="705" t="s">
        <v>393</v>
      </c>
      <c r="M18" s="705" t="s">
        <v>9</v>
      </c>
      <c r="N18" s="705"/>
    </row>
    <row r="19" spans="1:14" s="2" customFormat="1" ht="12.75" thickTop="1" thickBot="1" x14ac:dyDescent="0.25">
      <c r="A19" s="673"/>
      <c r="B19" s="705"/>
      <c r="C19" s="705"/>
      <c r="D19" s="705"/>
      <c r="E19" s="705"/>
      <c r="F19" s="705" t="s">
        <v>1254</v>
      </c>
      <c r="G19" s="706" t="s">
        <v>2516</v>
      </c>
      <c r="H19" s="705"/>
      <c r="I19" s="705"/>
      <c r="J19" s="705" t="s">
        <v>1254</v>
      </c>
      <c r="K19" s="706" t="s">
        <v>2519</v>
      </c>
      <c r="L19" s="705"/>
      <c r="M19" s="705" t="s">
        <v>1254</v>
      </c>
      <c r="N19" s="721" t="s">
        <v>2516</v>
      </c>
    </row>
    <row r="20" spans="1:14" s="2" customFormat="1" ht="26.25" customHeight="1" thickTop="1" thickBot="1" x14ac:dyDescent="0.25">
      <c r="A20" s="673"/>
      <c r="B20" s="705"/>
      <c r="C20" s="705"/>
      <c r="D20" s="705"/>
      <c r="E20" s="705"/>
      <c r="F20" s="705"/>
      <c r="G20" s="706"/>
      <c r="H20" s="705"/>
      <c r="I20" s="705"/>
      <c r="J20" s="705"/>
      <c r="K20" s="706"/>
      <c r="L20" s="705"/>
      <c r="M20" s="705"/>
      <c r="N20" s="721"/>
    </row>
    <row r="21" spans="1:14" s="2" customFormat="1" ht="12.75" thickTop="1" thickBot="1" x14ac:dyDescent="0.25">
      <c r="A21" s="372">
        <v>1</v>
      </c>
      <c r="B21" s="372">
        <v>2</v>
      </c>
      <c r="C21" s="372">
        <v>3</v>
      </c>
      <c r="D21" s="372">
        <v>4</v>
      </c>
      <c r="E21" s="372">
        <v>5</v>
      </c>
      <c r="F21" s="372">
        <v>6</v>
      </c>
      <c r="G21" s="372">
        <v>7</v>
      </c>
      <c r="H21" s="372">
        <v>8</v>
      </c>
      <c r="I21" s="372">
        <v>9</v>
      </c>
      <c r="J21" s="372">
        <v>10</v>
      </c>
      <c r="K21" s="372">
        <v>11</v>
      </c>
      <c r="L21" s="372">
        <v>12</v>
      </c>
      <c r="M21" s="372">
        <v>13</v>
      </c>
      <c r="N21" s="372">
        <v>14</v>
      </c>
    </row>
    <row r="22" spans="1:14" s="2" customFormat="1" ht="12.75" thickTop="1" thickBot="1" x14ac:dyDescent="0.25">
      <c r="A22" s="296" t="s">
        <v>2261</v>
      </c>
      <c r="B22" s="296" t="s">
        <v>1255</v>
      </c>
      <c r="C22" s="297" t="s">
        <v>1057</v>
      </c>
      <c r="D22" s="157">
        <f>D24+D59+D79+D84</f>
        <v>7170</v>
      </c>
      <c r="E22" s="157">
        <f>E26+E29+E32+E33+E37+E45+E46+E86+E54</f>
        <v>0</v>
      </c>
      <c r="F22" s="157">
        <f t="shared" ref="F22:L22" si="0">F24+F59+F79+F84</f>
        <v>0</v>
      </c>
      <c r="G22" s="157">
        <f t="shared" si="0"/>
        <v>0</v>
      </c>
      <c r="H22" s="157">
        <f t="shared" si="0"/>
        <v>0</v>
      </c>
      <c r="I22" s="157">
        <f t="shared" si="0"/>
        <v>7170</v>
      </c>
      <c r="J22" s="157">
        <f t="shared" si="0"/>
        <v>7170</v>
      </c>
      <c r="K22" s="157">
        <f t="shared" si="0"/>
        <v>0</v>
      </c>
      <c r="L22" s="157">
        <f t="shared" si="0"/>
        <v>0</v>
      </c>
      <c r="M22" s="157">
        <f>F22-H22+I22-J22</f>
        <v>0</v>
      </c>
      <c r="N22" s="157">
        <f>N24+N59+N79+N84</f>
        <v>0</v>
      </c>
    </row>
    <row r="23" spans="1:14" s="2" customFormat="1" ht="12.75" thickTop="1" thickBot="1" x14ac:dyDescent="0.25">
      <c r="A23" s="176" t="s">
        <v>1155</v>
      </c>
      <c r="B23" s="296"/>
      <c r="C23" s="297"/>
      <c r="D23" s="157"/>
      <c r="E23" s="157"/>
      <c r="F23" s="157"/>
      <c r="G23" s="157"/>
      <c r="H23" s="157"/>
      <c r="I23" s="157"/>
      <c r="J23" s="157"/>
      <c r="K23" s="157"/>
      <c r="L23" s="157"/>
      <c r="M23" s="157"/>
      <c r="N23" s="157"/>
    </row>
    <row r="24" spans="1:14" s="2" customFormat="1" ht="12.75" thickTop="1" thickBot="1" x14ac:dyDescent="0.25">
      <c r="A24" s="177" t="s">
        <v>2297</v>
      </c>
      <c r="B24" s="296">
        <v>2000</v>
      </c>
      <c r="C24" s="297" t="s">
        <v>1058</v>
      </c>
      <c r="D24" s="157">
        <f t="shared" ref="D24:J24" si="1">D25+D30+D47+D50+D54+D58</f>
        <v>0</v>
      </c>
      <c r="E24" s="157">
        <v>0</v>
      </c>
      <c r="F24" s="157">
        <f>F25+F30+F47+F50+F54+F58</f>
        <v>0</v>
      </c>
      <c r="G24" s="157">
        <f>G25+G30+G47+G50+G54+G58</f>
        <v>0</v>
      </c>
      <c r="H24" s="157">
        <f t="shared" si="1"/>
        <v>0</v>
      </c>
      <c r="I24" s="157">
        <f t="shared" si="1"/>
        <v>0</v>
      </c>
      <c r="J24" s="157">
        <f t="shared" si="1"/>
        <v>0</v>
      </c>
      <c r="K24" s="157">
        <f>K25+K30+K47+K50+K54+K58</f>
        <v>0</v>
      </c>
      <c r="L24" s="157">
        <f>L25+L30+L47+L50+L54+L58</f>
        <v>0</v>
      </c>
      <c r="M24" s="157">
        <f>F24-H24+I24-J24</f>
        <v>0</v>
      </c>
      <c r="N24" s="157">
        <f>N25+N30+N47+N50+N54+N58</f>
        <v>0</v>
      </c>
    </row>
    <row r="25" spans="1:14" s="2" customFormat="1" ht="12.75" thickTop="1" thickBot="1" x14ac:dyDescent="0.25">
      <c r="A25" s="178" t="s">
        <v>2263</v>
      </c>
      <c r="B25" s="296">
        <v>2100</v>
      </c>
      <c r="C25" s="297" t="s">
        <v>1059</v>
      </c>
      <c r="D25" s="157">
        <f>D26+D29</f>
        <v>0</v>
      </c>
      <c r="E25" s="157">
        <v>0</v>
      </c>
      <c r="F25" s="157">
        <f t="shared" ref="F25:L25" si="2">F26+F29</f>
        <v>0</v>
      </c>
      <c r="G25" s="157">
        <f t="shared" si="2"/>
        <v>0</v>
      </c>
      <c r="H25" s="157">
        <f t="shared" si="2"/>
        <v>0</v>
      </c>
      <c r="I25" s="157">
        <f t="shared" si="2"/>
        <v>0</v>
      </c>
      <c r="J25" s="157">
        <f t="shared" si="2"/>
        <v>0</v>
      </c>
      <c r="K25" s="157">
        <f t="shared" si="2"/>
        <v>0</v>
      </c>
      <c r="L25" s="157">
        <f t="shared" si="2"/>
        <v>0</v>
      </c>
      <c r="M25" s="157">
        <f t="shared" ref="M25:M85" si="3">F25-H25+I25-J25</f>
        <v>0</v>
      </c>
      <c r="N25" s="157">
        <f>N26+N29</f>
        <v>0</v>
      </c>
    </row>
    <row r="26" spans="1:14" s="2" customFormat="1" ht="12.75" thickTop="1" thickBot="1" x14ac:dyDescent="0.25">
      <c r="A26" s="179" t="s">
        <v>2264</v>
      </c>
      <c r="B26" s="298">
        <v>2110</v>
      </c>
      <c r="C26" s="299" t="s">
        <v>1060</v>
      </c>
      <c r="D26" s="318">
        <f t="shared" ref="D26:L26" si="4">SUM(D27:D28)</f>
        <v>0</v>
      </c>
      <c r="E26" s="319">
        <v>0</v>
      </c>
      <c r="F26" s="318">
        <f>SUM(F27:F28)</f>
        <v>0</v>
      </c>
      <c r="G26" s="318">
        <f>SUM(G27:G28)</f>
        <v>0</v>
      </c>
      <c r="H26" s="318">
        <f t="shared" si="4"/>
        <v>0</v>
      </c>
      <c r="I26" s="318">
        <f t="shared" si="4"/>
        <v>0</v>
      </c>
      <c r="J26" s="318">
        <f t="shared" si="4"/>
        <v>0</v>
      </c>
      <c r="K26" s="318">
        <f>SUM(K27:K28)</f>
        <v>0</v>
      </c>
      <c r="L26" s="318">
        <f t="shared" si="4"/>
        <v>0</v>
      </c>
      <c r="M26" s="157">
        <f t="shared" si="3"/>
        <v>0</v>
      </c>
      <c r="N26" s="318">
        <f>SUM(N27:N28)</f>
        <v>0</v>
      </c>
    </row>
    <row r="27" spans="1:14" s="2" customFormat="1" ht="12.75" thickTop="1" thickBot="1" x14ac:dyDescent="0.25">
      <c r="A27" s="300" t="s">
        <v>1257</v>
      </c>
      <c r="B27" s="301">
        <v>2111</v>
      </c>
      <c r="C27" s="302" t="s">
        <v>1061</v>
      </c>
      <c r="D27" s="320">
        <v>0</v>
      </c>
      <c r="E27" s="321">
        <v>0</v>
      </c>
      <c r="F27" s="320">
        <v>0</v>
      </c>
      <c r="G27" s="320">
        <v>0</v>
      </c>
      <c r="H27" s="320">
        <v>0</v>
      </c>
      <c r="I27" s="320">
        <v>0</v>
      </c>
      <c r="J27" s="320">
        <v>0</v>
      </c>
      <c r="K27" s="320">
        <v>0</v>
      </c>
      <c r="L27" s="320">
        <v>0</v>
      </c>
      <c r="M27" s="157">
        <f t="shared" si="3"/>
        <v>0</v>
      </c>
      <c r="N27" s="320">
        <v>0</v>
      </c>
    </row>
    <row r="28" spans="1:14" s="2" customFormat="1" ht="12.75" thickTop="1" thickBot="1" x14ac:dyDescent="0.25">
      <c r="A28" s="300" t="s">
        <v>2265</v>
      </c>
      <c r="B28" s="301">
        <v>2112</v>
      </c>
      <c r="C28" s="302" t="s">
        <v>1062</v>
      </c>
      <c r="D28" s="320">
        <v>0</v>
      </c>
      <c r="E28" s="321">
        <v>0</v>
      </c>
      <c r="F28" s="320">
        <v>0</v>
      </c>
      <c r="G28" s="320">
        <v>0</v>
      </c>
      <c r="H28" s="320">
        <v>0</v>
      </c>
      <c r="I28" s="320">
        <v>0</v>
      </c>
      <c r="J28" s="320">
        <v>0</v>
      </c>
      <c r="K28" s="320">
        <v>0</v>
      </c>
      <c r="L28" s="320">
        <v>0</v>
      </c>
      <c r="M28" s="157">
        <f t="shared" si="3"/>
        <v>0</v>
      </c>
      <c r="N28" s="320">
        <v>0</v>
      </c>
    </row>
    <row r="29" spans="1:14" s="2" customFormat="1" ht="11.25" customHeight="1" thickTop="1" thickBot="1" x14ac:dyDescent="0.25">
      <c r="A29" s="180" t="s">
        <v>2266</v>
      </c>
      <c r="B29" s="298">
        <v>2120</v>
      </c>
      <c r="C29" s="299" t="s">
        <v>1063</v>
      </c>
      <c r="D29" s="319">
        <v>0</v>
      </c>
      <c r="E29" s="319">
        <v>0</v>
      </c>
      <c r="F29" s="319">
        <v>0</v>
      </c>
      <c r="G29" s="319">
        <v>0</v>
      </c>
      <c r="H29" s="319">
        <v>0</v>
      </c>
      <c r="I29" s="319">
        <v>0</v>
      </c>
      <c r="J29" s="319">
        <v>0</v>
      </c>
      <c r="K29" s="319">
        <v>0</v>
      </c>
      <c r="L29" s="319">
        <v>0</v>
      </c>
      <c r="M29" s="157">
        <f t="shared" si="3"/>
        <v>0</v>
      </c>
      <c r="N29" s="319">
        <v>0</v>
      </c>
    </row>
    <row r="30" spans="1:14" s="2" customFormat="1" ht="12.75" thickTop="1" thickBot="1" x14ac:dyDescent="0.25">
      <c r="A30" s="303" t="s">
        <v>2267</v>
      </c>
      <c r="B30" s="296">
        <v>2200</v>
      </c>
      <c r="C30" s="297" t="s">
        <v>1064</v>
      </c>
      <c r="D30" s="322">
        <f>SUM(D31:D37)+D44</f>
        <v>0</v>
      </c>
      <c r="E30" s="322">
        <v>0</v>
      </c>
      <c r="F30" s="322">
        <f t="shared" ref="F30:L30" si="5">SUM(F31:F37)+F44</f>
        <v>0</v>
      </c>
      <c r="G30" s="322">
        <f t="shared" si="5"/>
        <v>0</v>
      </c>
      <c r="H30" s="322">
        <f t="shared" si="5"/>
        <v>0</v>
      </c>
      <c r="I30" s="322">
        <f t="shared" si="5"/>
        <v>0</v>
      </c>
      <c r="J30" s="322">
        <f t="shared" si="5"/>
        <v>0</v>
      </c>
      <c r="K30" s="322">
        <f t="shared" si="5"/>
        <v>0</v>
      </c>
      <c r="L30" s="322">
        <f t="shared" si="5"/>
        <v>0</v>
      </c>
      <c r="M30" s="157">
        <f t="shared" si="3"/>
        <v>0</v>
      </c>
      <c r="N30" s="322">
        <f>SUM(N31:N37)+N44</f>
        <v>0</v>
      </c>
    </row>
    <row r="31" spans="1:14" s="2" customFormat="1" ht="12.75" thickTop="1" thickBot="1" x14ac:dyDescent="0.25">
      <c r="A31" s="304" t="s">
        <v>2268</v>
      </c>
      <c r="B31" s="298">
        <v>2210</v>
      </c>
      <c r="C31" s="299" t="s">
        <v>1065</v>
      </c>
      <c r="D31" s="319">
        <v>0</v>
      </c>
      <c r="E31" s="318">
        <v>0</v>
      </c>
      <c r="F31" s="319">
        <v>0</v>
      </c>
      <c r="G31" s="319">
        <v>0</v>
      </c>
      <c r="H31" s="319">
        <v>0</v>
      </c>
      <c r="I31" s="319">
        <v>0</v>
      </c>
      <c r="J31" s="319">
        <v>0</v>
      </c>
      <c r="K31" s="319">
        <v>0</v>
      </c>
      <c r="L31" s="319">
        <v>0</v>
      </c>
      <c r="M31" s="157">
        <f t="shared" si="3"/>
        <v>0</v>
      </c>
      <c r="N31" s="319">
        <v>0</v>
      </c>
    </row>
    <row r="32" spans="1:14" s="2" customFormat="1" ht="12.75" thickTop="1" thickBot="1" x14ac:dyDescent="0.25">
      <c r="A32" s="304" t="s">
        <v>2269</v>
      </c>
      <c r="B32" s="298">
        <v>2220</v>
      </c>
      <c r="C32" s="298">
        <v>100</v>
      </c>
      <c r="D32" s="319">
        <v>0</v>
      </c>
      <c r="E32" s="319">
        <v>0</v>
      </c>
      <c r="F32" s="319">
        <v>0</v>
      </c>
      <c r="G32" s="319">
        <v>0</v>
      </c>
      <c r="H32" s="319">
        <v>0</v>
      </c>
      <c r="I32" s="319">
        <v>0</v>
      </c>
      <c r="J32" s="319">
        <v>0</v>
      </c>
      <c r="K32" s="319">
        <v>0</v>
      </c>
      <c r="L32" s="319">
        <v>0</v>
      </c>
      <c r="M32" s="157">
        <f t="shared" si="3"/>
        <v>0</v>
      </c>
      <c r="N32" s="319">
        <v>0</v>
      </c>
    </row>
    <row r="33" spans="1:14" s="2" customFormat="1" ht="12.75" thickTop="1" thickBot="1" x14ac:dyDescent="0.25">
      <c r="A33" s="304" t="s">
        <v>2270</v>
      </c>
      <c r="B33" s="298">
        <v>2230</v>
      </c>
      <c r="C33" s="298">
        <v>110</v>
      </c>
      <c r="D33" s="319">
        <v>0</v>
      </c>
      <c r="E33" s="319">
        <v>0</v>
      </c>
      <c r="F33" s="319">
        <v>0</v>
      </c>
      <c r="G33" s="319">
        <v>0</v>
      </c>
      <c r="H33" s="319">
        <v>0</v>
      </c>
      <c r="I33" s="319">
        <v>0</v>
      </c>
      <c r="J33" s="319">
        <v>0</v>
      </c>
      <c r="K33" s="319">
        <v>0</v>
      </c>
      <c r="L33" s="319">
        <v>0</v>
      </c>
      <c r="M33" s="157">
        <f t="shared" si="3"/>
        <v>0</v>
      </c>
      <c r="N33" s="319">
        <v>0</v>
      </c>
    </row>
    <row r="34" spans="1:14" s="2" customFormat="1" ht="12.75" thickTop="1" thickBot="1" x14ac:dyDescent="0.25">
      <c r="A34" s="179" t="s">
        <v>2271</v>
      </c>
      <c r="B34" s="298">
        <v>2240</v>
      </c>
      <c r="C34" s="298">
        <v>120</v>
      </c>
      <c r="D34" s="319">
        <v>0</v>
      </c>
      <c r="E34" s="318">
        <v>0</v>
      </c>
      <c r="F34" s="319">
        <v>0</v>
      </c>
      <c r="G34" s="319">
        <v>0</v>
      </c>
      <c r="H34" s="319">
        <v>0</v>
      </c>
      <c r="I34" s="319">
        <v>0</v>
      </c>
      <c r="J34" s="319">
        <v>0</v>
      </c>
      <c r="K34" s="319">
        <v>0</v>
      </c>
      <c r="L34" s="319">
        <v>0</v>
      </c>
      <c r="M34" s="157">
        <f t="shared" si="3"/>
        <v>0</v>
      </c>
      <c r="N34" s="319">
        <v>0</v>
      </c>
    </row>
    <row r="35" spans="1:14" s="2" customFormat="1" ht="12.75" thickTop="1" thickBot="1" x14ac:dyDescent="0.25">
      <c r="A35" s="179" t="s">
        <v>1258</v>
      </c>
      <c r="B35" s="298">
        <v>2250</v>
      </c>
      <c r="C35" s="298">
        <v>130</v>
      </c>
      <c r="D35" s="319">
        <v>0</v>
      </c>
      <c r="E35" s="318">
        <v>0</v>
      </c>
      <c r="F35" s="319">
        <v>0</v>
      </c>
      <c r="G35" s="319">
        <v>0</v>
      </c>
      <c r="H35" s="319">
        <v>0</v>
      </c>
      <c r="I35" s="319">
        <v>0</v>
      </c>
      <c r="J35" s="319">
        <v>0</v>
      </c>
      <c r="K35" s="319">
        <v>0</v>
      </c>
      <c r="L35" s="319">
        <v>0</v>
      </c>
      <c r="M35" s="157">
        <f t="shared" si="3"/>
        <v>0</v>
      </c>
      <c r="N35" s="319">
        <v>0</v>
      </c>
    </row>
    <row r="36" spans="1:14" s="2" customFormat="1" ht="12.75" customHeight="1" thickTop="1" thickBot="1" x14ac:dyDescent="0.25">
      <c r="A36" s="305" t="s">
        <v>2272</v>
      </c>
      <c r="B36" s="298">
        <v>2260</v>
      </c>
      <c r="C36" s="298">
        <v>140</v>
      </c>
      <c r="D36" s="319">
        <v>0</v>
      </c>
      <c r="E36" s="318">
        <v>0</v>
      </c>
      <c r="F36" s="319">
        <v>0</v>
      </c>
      <c r="G36" s="319">
        <v>0</v>
      </c>
      <c r="H36" s="319">
        <v>0</v>
      </c>
      <c r="I36" s="319">
        <v>0</v>
      </c>
      <c r="J36" s="319">
        <v>0</v>
      </c>
      <c r="K36" s="319">
        <v>0</v>
      </c>
      <c r="L36" s="319">
        <v>0</v>
      </c>
      <c r="M36" s="157">
        <f t="shared" si="3"/>
        <v>0</v>
      </c>
      <c r="N36" s="319">
        <v>0</v>
      </c>
    </row>
    <row r="37" spans="1:14" s="2" customFormat="1" ht="12.75" thickTop="1" thickBot="1" x14ac:dyDescent="0.25">
      <c r="A37" s="180" t="s">
        <v>1259</v>
      </c>
      <c r="B37" s="298">
        <v>2270</v>
      </c>
      <c r="C37" s="298">
        <v>150</v>
      </c>
      <c r="D37" s="318">
        <f>SUM(D38:D43)</f>
        <v>0</v>
      </c>
      <c r="E37" s="319">
        <v>0</v>
      </c>
      <c r="F37" s="318">
        <f t="shared" ref="F37:L37" si="6">SUM(F38:F43)</f>
        <v>0</v>
      </c>
      <c r="G37" s="318">
        <f t="shared" si="6"/>
        <v>0</v>
      </c>
      <c r="H37" s="318">
        <f t="shared" si="6"/>
        <v>0</v>
      </c>
      <c r="I37" s="318">
        <f t="shared" si="6"/>
        <v>0</v>
      </c>
      <c r="J37" s="318">
        <f t="shared" si="6"/>
        <v>0</v>
      </c>
      <c r="K37" s="318">
        <f t="shared" si="6"/>
        <v>0</v>
      </c>
      <c r="L37" s="318">
        <f t="shared" si="6"/>
        <v>0</v>
      </c>
      <c r="M37" s="157">
        <f t="shared" si="3"/>
        <v>0</v>
      </c>
      <c r="N37" s="318">
        <f>SUM(N38:N43)</f>
        <v>0</v>
      </c>
    </row>
    <row r="38" spans="1:14" s="2" customFormat="1" ht="12.75" thickTop="1" thickBot="1" x14ac:dyDescent="0.25">
      <c r="A38" s="300" t="s">
        <v>1260</v>
      </c>
      <c r="B38" s="301">
        <v>2271</v>
      </c>
      <c r="C38" s="301">
        <v>160</v>
      </c>
      <c r="D38" s="320">
        <v>0</v>
      </c>
      <c r="E38" s="321">
        <v>0</v>
      </c>
      <c r="F38" s="320">
        <v>0</v>
      </c>
      <c r="G38" s="320">
        <v>0</v>
      </c>
      <c r="H38" s="320">
        <v>0</v>
      </c>
      <c r="I38" s="320">
        <v>0</v>
      </c>
      <c r="J38" s="320">
        <v>0</v>
      </c>
      <c r="K38" s="320">
        <v>0</v>
      </c>
      <c r="L38" s="320">
        <v>0</v>
      </c>
      <c r="M38" s="157">
        <f t="shared" si="3"/>
        <v>0</v>
      </c>
      <c r="N38" s="320">
        <v>0</v>
      </c>
    </row>
    <row r="39" spans="1:14" s="2" customFormat="1" ht="12.75" thickTop="1" thickBot="1" x14ac:dyDescent="0.25">
      <c r="A39" s="300" t="s">
        <v>2273</v>
      </c>
      <c r="B39" s="301">
        <v>2272</v>
      </c>
      <c r="C39" s="301">
        <v>170</v>
      </c>
      <c r="D39" s="320">
        <v>0</v>
      </c>
      <c r="E39" s="321">
        <v>0</v>
      </c>
      <c r="F39" s="320">
        <v>0</v>
      </c>
      <c r="G39" s="320">
        <v>0</v>
      </c>
      <c r="H39" s="320">
        <v>0</v>
      </c>
      <c r="I39" s="320">
        <v>0</v>
      </c>
      <c r="J39" s="320">
        <v>0</v>
      </c>
      <c r="K39" s="320">
        <v>0</v>
      </c>
      <c r="L39" s="320">
        <v>0</v>
      </c>
      <c r="M39" s="157">
        <f t="shared" si="3"/>
        <v>0</v>
      </c>
      <c r="N39" s="320">
        <v>0</v>
      </c>
    </row>
    <row r="40" spans="1:14" s="2" customFormat="1" ht="12.75" thickTop="1" thickBot="1" x14ac:dyDescent="0.25">
      <c r="A40" s="300" t="s">
        <v>1261</v>
      </c>
      <c r="B40" s="301">
        <v>2273</v>
      </c>
      <c r="C40" s="301">
        <v>180</v>
      </c>
      <c r="D40" s="320">
        <v>0</v>
      </c>
      <c r="E40" s="321">
        <v>0</v>
      </c>
      <c r="F40" s="320">
        <v>0</v>
      </c>
      <c r="G40" s="320">
        <v>0</v>
      </c>
      <c r="H40" s="320">
        <v>0</v>
      </c>
      <c r="I40" s="320">
        <v>0</v>
      </c>
      <c r="J40" s="320">
        <v>0</v>
      </c>
      <c r="K40" s="320">
        <v>0</v>
      </c>
      <c r="L40" s="320">
        <v>0</v>
      </c>
      <c r="M40" s="157">
        <f t="shared" si="3"/>
        <v>0</v>
      </c>
      <c r="N40" s="320">
        <v>0</v>
      </c>
    </row>
    <row r="41" spans="1:14" s="2" customFormat="1" ht="12.75" thickTop="1" thickBot="1" x14ac:dyDescent="0.25">
      <c r="A41" s="300" t="s">
        <v>1262</v>
      </c>
      <c r="B41" s="301">
        <v>2274</v>
      </c>
      <c r="C41" s="301">
        <v>190</v>
      </c>
      <c r="D41" s="320">
        <v>0</v>
      </c>
      <c r="E41" s="321">
        <v>0</v>
      </c>
      <c r="F41" s="320">
        <v>0</v>
      </c>
      <c r="G41" s="320">
        <v>0</v>
      </c>
      <c r="H41" s="320">
        <v>0</v>
      </c>
      <c r="I41" s="320">
        <v>0</v>
      </c>
      <c r="J41" s="320">
        <v>0</v>
      </c>
      <c r="K41" s="320">
        <v>0</v>
      </c>
      <c r="L41" s="320">
        <v>0</v>
      </c>
      <c r="M41" s="157">
        <f t="shared" si="3"/>
        <v>0</v>
      </c>
      <c r="N41" s="320">
        <v>0</v>
      </c>
    </row>
    <row r="42" spans="1:14" s="2" customFormat="1" ht="12.75" thickTop="1" thickBot="1" x14ac:dyDescent="0.25">
      <c r="A42" s="300" t="s">
        <v>1263</v>
      </c>
      <c r="B42" s="301">
        <v>2275</v>
      </c>
      <c r="C42" s="301">
        <v>200</v>
      </c>
      <c r="D42" s="320">
        <v>0</v>
      </c>
      <c r="E42" s="321">
        <v>0</v>
      </c>
      <c r="F42" s="320">
        <v>0</v>
      </c>
      <c r="G42" s="320">
        <v>0</v>
      </c>
      <c r="H42" s="320">
        <v>0</v>
      </c>
      <c r="I42" s="320">
        <v>0</v>
      </c>
      <c r="J42" s="320">
        <v>0</v>
      </c>
      <c r="K42" s="320">
        <v>0</v>
      </c>
      <c r="L42" s="320">
        <v>0</v>
      </c>
      <c r="M42" s="157">
        <f t="shared" si="3"/>
        <v>0</v>
      </c>
      <c r="N42" s="320">
        <v>0</v>
      </c>
    </row>
    <row r="43" spans="1:14" s="2" customFormat="1" ht="12.75" thickTop="1" thickBot="1" x14ac:dyDescent="0.25">
      <c r="A43" s="300" t="s">
        <v>2510</v>
      </c>
      <c r="B43" s="301">
        <v>2276</v>
      </c>
      <c r="C43" s="301">
        <v>210</v>
      </c>
      <c r="D43" s="320">
        <v>0</v>
      </c>
      <c r="E43" s="321">
        <v>0</v>
      </c>
      <c r="F43" s="320">
        <v>0</v>
      </c>
      <c r="G43" s="320">
        <v>0</v>
      </c>
      <c r="H43" s="320">
        <v>0</v>
      </c>
      <c r="I43" s="320">
        <v>0</v>
      </c>
      <c r="J43" s="320">
        <v>0</v>
      </c>
      <c r="K43" s="320">
        <v>0</v>
      </c>
      <c r="L43" s="320">
        <v>0</v>
      </c>
      <c r="M43" s="157">
        <f t="shared" si="3"/>
        <v>0</v>
      </c>
      <c r="N43" s="320">
        <v>0</v>
      </c>
    </row>
    <row r="44" spans="1:14" s="2" customFormat="1" ht="24" thickTop="1" thickBot="1" x14ac:dyDescent="0.25">
      <c r="A44" s="305" t="s">
        <v>2274</v>
      </c>
      <c r="B44" s="298">
        <v>2280</v>
      </c>
      <c r="C44" s="298">
        <v>220</v>
      </c>
      <c r="D44" s="318">
        <f>SUM(D45:D46)</f>
        <v>0</v>
      </c>
      <c r="E44" s="318">
        <v>0</v>
      </c>
      <c r="F44" s="318">
        <f t="shared" ref="F44:L44" si="7">SUM(F45:F46)</f>
        <v>0</v>
      </c>
      <c r="G44" s="318">
        <f t="shared" si="7"/>
        <v>0</v>
      </c>
      <c r="H44" s="318">
        <f t="shared" si="7"/>
        <v>0</v>
      </c>
      <c r="I44" s="318">
        <f t="shared" si="7"/>
        <v>0</v>
      </c>
      <c r="J44" s="318">
        <f t="shared" si="7"/>
        <v>0</v>
      </c>
      <c r="K44" s="318">
        <f t="shared" si="7"/>
        <v>0</v>
      </c>
      <c r="L44" s="318">
        <f t="shared" si="7"/>
        <v>0</v>
      </c>
      <c r="M44" s="157">
        <f t="shared" si="3"/>
        <v>0</v>
      </c>
      <c r="N44" s="318">
        <f>SUM(N45:N46)</f>
        <v>0</v>
      </c>
    </row>
    <row r="45" spans="1:14" s="2" customFormat="1" ht="24" thickTop="1" thickBot="1" x14ac:dyDescent="0.25">
      <c r="A45" s="339" t="s">
        <v>2275</v>
      </c>
      <c r="B45" s="177">
        <v>2281</v>
      </c>
      <c r="C45" s="177">
        <v>230</v>
      </c>
      <c r="D45" s="320">
        <v>0</v>
      </c>
      <c r="E45" s="320">
        <v>0</v>
      </c>
      <c r="F45" s="320">
        <v>0</v>
      </c>
      <c r="G45" s="320">
        <v>0</v>
      </c>
      <c r="H45" s="320">
        <v>0</v>
      </c>
      <c r="I45" s="320">
        <v>0</v>
      </c>
      <c r="J45" s="320">
        <v>0</v>
      </c>
      <c r="K45" s="320">
        <v>0</v>
      </c>
      <c r="L45" s="320">
        <v>0</v>
      </c>
      <c r="M45" s="157">
        <f t="shared" si="3"/>
        <v>0</v>
      </c>
      <c r="N45" s="320">
        <v>0</v>
      </c>
    </row>
    <row r="46" spans="1:14" s="2" customFormat="1" ht="24" thickTop="1" thickBot="1" x14ac:dyDescent="0.25">
      <c r="A46" s="312" t="s">
        <v>2276</v>
      </c>
      <c r="B46" s="177">
        <v>2282</v>
      </c>
      <c r="C46" s="177">
        <v>240</v>
      </c>
      <c r="D46" s="320">
        <v>0</v>
      </c>
      <c r="E46" s="320">
        <v>0</v>
      </c>
      <c r="F46" s="320">
        <v>0</v>
      </c>
      <c r="G46" s="320">
        <v>0</v>
      </c>
      <c r="H46" s="320">
        <v>0</v>
      </c>
      <c r="I46" s="320">
        <v>0</v>
      </c>
      <c r="J46" s="320">
        <v>0</v>
      </c>
      <c r="K46" s="320">
        <v>0</v>
      </c>
      <c r="L46" s="320">
        <v>0</v>
      </c>
      <c r="M46" s="157">
        <f t="shared" si="3"/>
        <v>0</v>
      </c>
      <c r="N46" s="320">
        <v>0</v>
      </c>
    </row>
    <row r="47" spans="1:14" s="2" customFormat="1" ht="12.75" thickTop="1" thickBot="1" x14ac:dyDescent="0.25">
      <c r="A47" s="178" t="s">
        <v>2277</v>
      </c>
      <c r="B47" s="181">
        <v>2400</v>
      </c>
      <c r="C47" s="181">
        <v>250</v>
      </c>
      <c r="D47" s="322">
        <f t="shared" ref="D47:L47" si="8">SUM(D48:D49)</f>
        <v>0</v>
      </c>
      <c r="E47" s="322">
        <f t="shared" si="8"/>
        <v>0</v>
      </c>
      <c r="F47" s="322">
        <f>SUM(F48:F49)</f>
        <v>0</v>
      </c>
      <c r="G47" s="322">
        <f>SUM(G48:G49)</f>
        <v>0</v>
      </c>
      <c r="H47" s="322">
        <f t="shared" si="8"/>
        <v>0</v>
      </c>
      <c r="I47" s="322">
        <f t="shared" si="8"/>
        <v>0</v>
      </c>
      <c r="J47" s="322">
        <f t="shared" si="8"/>
        <v>0</v>
      </c>
      <c r="K47" s="322">
        <f>SUM(K48:K49)</f>
        <v>0</v>
      </c>
      <c r="L47" s="322">
        <f t="shared" si="8"/>
        <v>0</v>
      </c>
      <c r="M47" s="157">
        <f t="shared" si="3"/>
        <v>0</v>
      </c>
      <c r="N47" s="322">
        <f>SUM(N48:N49)</f>
        <v>0</v>
      </c>
    </row>
    <row r="48" spans="1:14" s="2" customFormat="1" ht="12.75" thickTop="1" thickBot="1" x14ac:dyDescent="0.25">
      <c r="A48" s="309" t="s">
        <v>2278</v>
      </c>
      <c r="B48" s="182">
        <v>2410</v>
      </c>
      <c r="C48" s="182">
        <v>260</v>
      </c>
      <c r="D48" s="319">
        <v>0</v>
      </c>
      <c r="E48" s="318">
        <v>0</v>
      </c>
      <c r="F48" s="319">
        <v>0</v>
      </c>
      <c r="G48" s="319">
        <v>0</v>
      </c>
      <c r="H48" s="319">
        <v>0</v>
      </c>
      <c r="I48" s="319">
        <v>0</v>
      </c>
      <c r="J48" s="319">
        <v>0</v>
      </c>
      <c r="K48" s="319">
        <v>0</v>
      </c>
      <c r="L48" s="319">
        <v>0</v>
      </c>
      <c r="M48" s="157">
        <f t="shared" si="3"/>
        <v>0</v>
      </c>
      <c r="N48" s="319">
        <v>0</v>
      </c>
    </row>
    <row r="49" spans="1:14" s="2" customFormat="1" ht="12.75" thickTop="1" thickBot="1" x14ac:dyDescent="0.25">
      <c r="A49" s="309" t="s">
        <v>2279</v>
      </c>
      <c r="B49" s="182">
        <v>2420</v>
      </c>
      <c r="C49" s="182">
        <v>270</v>
      </c>
      <c r="D49" s="319">
        <v>0</v>
      </c>
      <c r="E49" s="318">
        <v>0</v>
      </c>
      <c r="F49" s="319">
        <v>0</v>
      </c>
      <c r="G49" s="319">
        <v>0</v>
      </c>
      <c r="H49" s="319">
        <v>0</v>
      </c>
      <c r="I49" s="319">
        <v>0</v>
      </c>
      <c r="J49" s="319">
        <v>0</v>
      </c>
      <c r="K49" s="319">
        <v>0</v>
      </c>
      <c r="L49" s="319">
        <v>0</v>
      </c>
      <c r="M49" s="157">
        <f t="shared" si="3"/>
        <v>0</v>
      </c>
      <c r="N49" s="319">
        <v>0</v>
      </c>
    </row>
    <row r="50" spans="1:14" s="2" customFormat="1" ht="11.25" customHeight="1" thickTop="1" thickBot="1" x14ac:dyDescent="0.25">
      <c r="A50" s="310" t="s">
        <v>2280</v>
      </c>
      <c r="B50" s="181">
        <v>2600</v>
      </c>
      <c r="C50" s="181">
        <v>280</v>
      </c>
      <c r="D50" s="322">
        <f t="shared" ref="D50:L50" si="9">SUM(D51:D53)</f>
        <v>0</v>
      </c>
      <c r="E50" s="322">
        <f t="shared" si="9"/>
        <v>0</v>
      </c>
      <c r="F50" s="322">
        <f>SUM(F51:F53)</f>
        <v>0</v>
      </c>
      <c r="G50" s="322">
        <f>SUM(G51:G53)</f>
        <v>0</v>
      </c>
      <c r="H50" s="322">
        <f t="shared" si="9"/>
        <v>0</v>
      </c>
      <c r="I50" s="322">
        <f t="shared" si="9"/>
        <v>0</v>
      </c>
      <c r="J50" s="322">
        <f t="shared" si="9"/>
        <v>0</v>
      </c>
      <c r="K50" s="322">
        <f>SUM(K51:K53)</f>
        <v>0</v>
      </c>
      <c r="L50" s="322">
        <f t="shared" si="9"/>
        <v>0</v>
      </c>
      <c r="M50" s="157">
        <f t="shared" si="3"/>
        <v>0</v>
      </c>
      <c r="N50" s="322">
        <f>SUM(N51:N53)</f>
        <v>0</v>
      </c>
    </row>
    <row r="51" spans="1:14" s="2" customFormat="1" ht="11.25" customHeight="1" thickTop="1" thickBot="1" x14ac:dyDescent="0.25">
      <c r="A51" s="180" t="s">
        <v>1264</v>
      </c>
      <c r="B51" s="182">
        <v>2610</v>
      </c>
      <c r="C51" s="182">
        <v>290</v>
      </c>
      <c r="D51" s="323">
        <v>0</v>
      </c>
      <c r="E51" s="324">
        <v>0</v>
      </c>
      <c r="F51" s="323">
        <v>0</v>
      </c>
      <c r="G51" s="323">
        <v>0</v>
      </c>
      <c r="H51" s="323">
        <v>0</v>
      </c>
      <c r="I51" s="323">
        <v>0</v>
      </c>
      <c r="J51" s="323">
        <v>0</v>
      </c>
      <c r="K51" s="323">
        <v>0</v>
      </c>
      <c r="L51" s="323">
        <v>0</v>
      </c>
      <c r="M51" s="157">
        <f t="shared" si="3"/>
        <v>0</v>
      </c>
      <c r="N51" s="323">
        <v>0</v>
      </c>
    </row>
    <row r="52" spans="1:14" s="2" customFormat="1" ht="12.75" thickTop="1" thickBot="1" x14ac:dyDescent="0.25">
      <c r="A52" s="180" t="s">
        <v>1265</v>
      </c>
      <c r="B52" s="182">
        <v>2620</v>
      </c>
      <c r="C52" s="182">
        <v>300</v>
      </c>
      <c r="D52" s="323">
        <v>0</v>
      </c>
      <c r="E52" s="324">
        <v>0</v>
      </c>
      <c r="F52" s="323">
        <v>0</v>
      </c>
      <c r="G52" s="323">
        <v>0</v>
      </c>
      <c r="H52" s="323">
        <v>0</v>
      </c>
      <c r="I52" s="323">
        <v>0</v>
      </c>
      <c r="J52" s="323">
        <v>0</v>
      </c>
      <c r="K52" s="323">
        <v>0</v>
      </c>
      <c r="L52" s="323">
        <v>0</v>
      </c>
      <c r="M52" s="157">
        <f t="shared" si="3"/>
        <v>0</v>
      </c>
      <c r="N52" s="323">
        <v>0</v>
      </c>
    </row>
    <row r="53" spans="1:14" s="2" customFormat="1" ht="12" customHeight="1" thickTop="1" thickBot="1" x14ac:dyDescent="0.25">
      <c r="A53" s="309" t="s">
        <v>2281</v>
      </c>
      <c r="B53" s="182">
        <v>2630</v>
      </c>
      <c r="C53" s="182">
        <v>310</v>
      </c>
      <c r="D53" s="323">
        <v>0</v>
      </c>
      <c r="E53" s="324">
        <v>0</v>
      </c>
      <c r="F53" s="323">
        <v>0</v>
      </c>
      <c r="G53" s="323">
        <v>0</v>
      </c>
      <c r="H53" s="323">
        <v>0</v>
      </c>
      <c r="I53" s="323">
        <v>0</v>
      </c>
      <c r="J53" s="323">
        <v>0</v>
      </c>
      <c r="K53" s="323">
        <v>0</v>
      </c>
      <c r="L53" s="323">
        <v>0</v>
      </c>
      <c r="M53" s="157">
        <f t="shared" si="3"/>
        <v>0</v>
      </c>
      <c r="N53" s="323">
        <v>0</v>
      </c>
    </row>
    <row r="54" spans="1:14" s="2" customFormat="1" ht="12.75" thickTop="1" thickBot="1" x14ac:dyDescent="0.25">
      <c r="A54" s="311" t="s">
        <v>2282</v>
      </c>
      <c r="B54" s="181">
        <v>2700</v>
      </c>
      <c r="C54" s="181">
        <v>320</v>
      </c>
      <c r="D54" s="325">
        <f t="shared" ref="D54:L54" si="10">SUM(D55:D57)</f>
        <v>0</v>
      </c>
      <c r="E54" s="325">
        <v>0</v>
      </c>
      <c r="F54" s="325">
        <f>SUM(F55:F57)</f>
        <v>0</v>
      </c>
      <c r="G54" s="325">
        <f>SUM(G55:G57)</f>
        <v>0</v>
      </c>
      <c r="H54" s="325">
        <f t="shared" si="10"/>
        <v>0</v>
      </c>
      <c r="I54" s="325">
        <f t="shared" si="10"/>
        <v>0</v>
      </c>
      <c r="J54" s="325">
        <f t="shared" si="10"/>
        <v>0</v>
      </c>
      <c r="K54" s="325">
        <f>SUM(K55:K57)</f>
        <v>0</v>
      </c>
      <c r="L54" s="325">
        <f t="shared" si="10"/>
        <v>0</v>
      </c>
      <c r="M54" s="157">
        <f t="shared" si="3"/>
        <v>0</v>
      </c>
      <c r="N54" s="325">
        <f>SUM(N55:N57)</f>
        <v>0</v>
      </c>
    </row>
    <row r="55" spans="1:14" s="2" customFormat="1" ht="12.75" thickTop="1" thickBot="1" x14ac:dyDescent="0.25">
      <c r="A55" s="180" t="s">
        <v>2283</v>
      </c>
      <c r="B55" s="182">
        <v>2710</v>
      </c>
      <c r="C55" s="182">
        <v>330</v>
      </c>
      <c r="D55" s="323">
        <v>0</v>
      </c>
      <c r="E55" s="324">
        <v>0</v>
      </c>
      <c r="F55" s="323">
        <v>0</v>
      </c>
      <c r="G55" s="323">
        <v>0</v>
      </c>
      <c r="H55" s="323">
        <v>0</v>
      </c>
      <c r="I55" s="323">
        <v>0</v>
      </c>
      <c r="J55" s="323">
        <v>0</v>
      </c>
      <c r="K55" s="323">
        <v>0</v>
      </c>
      <c r="L55" s="323">
        <v>0</v>
      </c>
      <c r="M55" s="157">
        <f t="shared" si="3"/>
        <v>0</v>
      </c>
      <c r="N55" s="323">
        <v>0</v>
      </c>
    </row>
    <row r="56" spans="1:14" s="2" customFormat="1" ht="12.75" thickTop="1" thickBot="1" x14ac:dyDescent="0.25">
      <c r="A56" s="180" t="s">
        <v>2284</v>
      </c>
      <c r="B56" s="182">
        <v>2720</v>
      </c>
      <c r="C56" s="182">
        <v>340</v>
      </c>
      <c r="D56" s="323">
        <v>0</v>
      </c>
      <c r="E56" s="324">
        <v>0</v>
      </c>
      <c r="F56" s="323">
        <v>0</v>
      </c>
      <c r="G56" s="323">
        <v>0</v>
      </c>
      <c r="H56" s="323">
        <v>0</v>
      </c>
      <c r="I56" s="323">
        <v>0</v>
      </c>
      <c r="J56" s="323">
        <v>0</v>
      </c>
      <c r="K56" s="323">
        <v>0</v>
      </c>
      <c r="L56" s="323">
        <v>0</v>
      </c>
      <c r="M56" s="157">
        <f t="shared" si="3"/>
        <v>0</v>
      </c>
      <c r="N56" s="323">
        <v>0</v>
      </c>
    </row>
    <row r="57" spans="1:14" s="2" customFormat="1" ht="12.75" thickTop="1" thickBot="1" x14ac:dyDescent="0.25">
      <c r="A57" s="180" t="s">
        <v>2285</v>
      </c>
      <c r="B57" s="182">
        <v>2730</v>
      </c>
      <c r="C57" s="182">
        <v>350</v>
      </c>
      <c r="D57" s="323">
        <v>0</v>
      </c>
      <c r="E57" s="324">
        <v>0</v>
      </c>
      <c r="F57" s="323">
        <v>0</v>
      </c>
      <c r="G57" s="323">
        <v>0</v>
      </c>
      <c r="H57" s="323">
        <v>0</v>
      </c>
      <c r="I57" s="323">
        <v>0</v>
      </c>
      <c r="J57" s="323">
        <v>0</v>
      </c>
      <c r="K57" s="323">
        <v>0</v>
      </c>
      <c r="L57" s="323">
        <v>0</v>
      </c>
      <c r="M57" s="157">
        <f t="shared" si="3"/>
        <v>0</v>
      </c>
      <c r="N57" s="323">
        <v>0</v>
      </c>
    </row>
    <row r="58" spans="1:14" s="2" customFormat="1" ht="12.75" thickTop="1" thickBot="1" x14ac:dyDescent="0.25">
      <c r="A58" s="311" t="s">
        <v>2286</v>
      </c>
      <c r="B58" s="181">
        <v>2800</v>
      </c>
      <c r="C58" s="181">
        <v>360</v>
      </c>
      <c r="D58" s="326">
        <v>0</v>
      </c>
      <c r="E58" s="325">
        <v>0</v>
      </c>
      <c r="F58" s="326">
        <v>0</v>
      </c>
      <c r="G58" s="326">
        <v>0</v>
      </c>
      <c r="H58" s="326">
        <v>0</v>
      </c>
      <c r="I58" s="326">
        <v>0</v>
      </c>
      <c r="J58" s="326">
        <v>0</v>
      </c>
      <c r="K58" s="326">
        <v>0</v>
      </c>
      <c r="L58" s="326">
        <v>0</v>
      </c>
      <c r="M58" s="157">
        <f t="shared" si="3"/>
        <v>0</v>
      </c>
      <c r="N58" s="326">
        <v>0</v>
      </c>
    </row>
    <row r="59" spans="1:14" s="2" customFormat="1" ht="12.75" thickTop="1" thickBot="1" x14ac:dyDescent="0.25">
      <c r="A59" s="181" t="s">
        <v>2287</v>
      </c>
      <c r="B59" s="181">
        <v>3000</v>
      </c>
      <c r="C59" s="181">
        <v>370</v>
      </c>
      <c r="D59" s="325">
        <f t="shared" ref="D59:L59" si="11">D60+D74</f>
        <v>7170</v>
      </c>
      <c r="E59" s="325">
        <f t="shared" si="11"/>
        <v>0</v>
      </c>
      <c r="F59" s="325">
        <f>F60+F74</f>
        <v>0</v>
      </c>
      <c r="G59" s="325">
        <f>G60+G74</f>
        <v>0</v>
      </c>
      <c r="H59" s="325">
        <f t="shared" si="11"/>
        <v>0</v>
      </c>
      <c r="I59" s="325">
        <f t="shared" si="11"/>
        <v>7170</v>
      </c>
      <c r="J59" s="325">
        <f t="shared" si="11"/>
        <v>7170</v>
      </c>
      <c r="K59" s="325">
        <f>K60+K74</f>
        <v>0</v>
      </c>
      <c r="L59" s="325">
        <f t="shared" si="11"/>
        <v>0</v>
      </c>
      <c r="M59" s="157">
        <f t="shared" si="3"/>
        <v>0</v>
      </c>
      <c r="N59" s="325">
        <f>N60+N74</f>
        <v>0</v>
      </c>
    </row>
    <row r="60" spans="1:14" s="2" customFormat="1" ht="12.75" thickTop="1" thickBot="1" x14ac:dyDescent="0.25">
      <c r="A60" s="178" t="s">
        <v>1241</v>
      </c>
      <c r="B60" s="181">
        <v>3100</v>
      </c>
      <c r="C60" s="181">
        <v>380</v>
      </c>
      <c r="D60" s="325">
        <f t="shared" ref="D60:L60" si="12">D61+D62+D65+D68+D72+D73</f>
        <v>7170</v>
      </c>
      <c r="E60" s="325">
        <f t="shared" si="12"/>
        <v>0</v>
      </c>
      <c r="F60" s="325">
        <f>F61+F62+F65+F68+F72+F73</f>
        <v>0</v>
      </c>
      <c r="G60" s="325">
        <f>G61+G62+G65+G68+G72+G73</f>
        <v>0</v>
      </c>
      <c r="H60" s="325">
        <f t="shared" si="12"/>
        <v>0</v>
      </c>
      <c r="I60" s="325">
        <f t="shared" si="12"/>
        <v>7170</v>
      </c>
      <c r="J60" s="325">
        <f t="shared" si="12"/>
        <v>7170</v>
      </c>
      <c r="K60" s="325">
        <f>K61+K62+K65+K68+K72+K73</f>
        <v>0</v>
      </c>
      <c r="L60" s="325">
        <f t="shared" si="12"/>
        <v>0</v>
      </c>
      <c r="M60" s="157">
        <f t="shared" si="3"/>
        <v>0</v>
      </c>
      <c r="N60" s="325">
        <f>N61+N62+N65+N68+N72+N73</f>
        <v>0</v>
      </c>
    </row>
    <row r="61" spans="1:14" s="2" customFormat="1" ht="12.75" thickTop="1" thickBot="1" x14ac:dyDescent="0.25">
      <c r="A61" s="180" t="s">
        <v>1266</v>
      </c>
      <c r="B61" s="182">
        <v>3110</v>
      </c>
      <c r="C61" s="182">
        <v>390</v>
      </c>
      <c r="D61" s="323">
        <v>7170</v>
      </c>
      <c r="E61" s="324">
        <v>0</v>
      </c>
      <c r="F61" s="323">
        <v>0</v>
      </c>
      <c r="G61" s="323">
        <v>0</v>
      </c>
      <c r="H61" s="323">
        <v>0</v>
      </c>
      <c r="I61" s="323">
        <v>7170</v>
      </c>
      <c r="J61" s="323">
        <v>7170</v>
      </c>
      <c r="K61" s="323">
        <v>0</v>
      </c>
      <c r="L61" s="323">
        <v>0</v>
      </c>
      <c r="M61" s="157">
        <f t="shared" si="3"/>
        <v>0</v>
      </c>
      <c r="N61" s="323">
        <v>0</v>
      </c>
    </row>
    <row r="62" spans="1:14" s="2" customFormat="1" ht="12.75" thickTop="1" thickBot="1" x14ac:dyDescent="0.25">
      <c r="A62" s="309" t="s">
        <v>1267</v>
      </c>
      <c r="B62" s="182">
        <v>3120</v>
      </c>
      <c r="C62" s="182">
        <v>400</v>
      </c>
      <c r="D62" s="327">
        <f t="shared" ref="D62:L62" si="13">SUM(D63:D64)</f>
        <v>0</v>
      </c>
      <c r="E62" s="327">
        <f t="shared" si="13"/>
        <v>0</v>
      </c>
      <c r="F62" s="327">
        <f>SUM(F63:F64)</f>
        <v>0</v>
      </c>
      <c r="G62" s="327">
        <f>SUM(G63:G64)</f>
        <v>0</v>
      </c>
      <c r="H62" s="327">
        <f t="shared" si="13"/>
        <v>0</v>
      </c>
      <c r="I62" s="327">
        <f t="shared" si="13"/>
        <v>0</v>
      </c>
      <c r="J62" s="327">
        <f t="shared" si="13"/>
        <v>0</v>
      </c>
      <c r="K62" s="327">
        <f>SUM(K63:K64)</f>
        <v>0</v>
      </c>
      <c r="L62" s="327">
        <f t="shared" si="13"/>
        <v>0</v>
      </c>
      <c r="M62" s="157">
        <f t="shared" si="3"/>
        <v>0</v>
      </c>
      <c r="N62" s="327">
        <f>SUM(N63:N64)</f>
        <v>0</v>
      </c>
    </row>
    <row r="63" spans="1:14" s="2" customFormat="1" ht="12.75" thickTop="1" thickBot="1" x14ac:dyDescent="0.25">
      <c r="A63" s="312" t="s">
        <v>2288</v>
      </c>
      <c r="B63" s="177">
        <v>3121</v>
      </c>
      <c r="C63" s="177">
        <v>410</v>
      </c>
      <c r="D63" s="315">
        <v>0</v>
      </c>
      <c r="E63" s="328">
        <v>0</v>
      </c>
      <c r="F63" s="315">
        <v>0</v>
      </c>
      <c r="G63" s="315">
        <v>0</v>
      </c>
      <c r="H63" s="315">
        <v>0</v>
      </c>
      <c r="I63" s="315">
        <v>0</v>
      </c>
      <c r="J63" s="315">
        <v>0</v>
      </c>
      <c r="K63" s="315">
        <v>0</v>
      </c>
      <c r="L63" s="315">
        <v>0</v>
      </c>
      <c r="M63" s="157">
        <f t="shared" si="3"/>
        <v>0</v>
      </c>
      <c r="N63" s="315">
        <v>0</v>
      </c>
    </row>
    <row r="64" spans="1:14" s="2" customFormat="1" ht="12.75" thickTop="1" thickBot="1" x14ac:dyDescent="0.25">
      <c r="A64" s="312" t="s">
        <v>2289</v>
      </c>
      <c r="B64" s="177">
        <v>3122</v>
      </c>
      <c r="C64" s="177">
        <v>420</v>
      </c>
      <c r="D64" s="315">
        <v>0</v>
      </c>
      <c r="E64" s="328">
        <v>0</v>
      </c>
      <c r="F64" s="315">
        <v>0</v>
      </c>
      <c r="G64" s="315">
        <v>0</v>
      </c>
      <c r="H64" s="315">
        <v>0</v>
      </c>
      <c r="I64" s="315">
        <v>0</v>
      </c>
      <c r="J64" s="315">
        <v>0</v>
      </c>
      <c r="K64" s="315">
        <v>0</v>
      </c>
      <c r="L64" s="315">
        <v>0</v>
      </c>
      <c r="M64" s="157">
        <f t="shared" si="3"/>
        <v>0</v>
      </c>
      <c r="N64" s="315">
        <v>0</v>
      </c>
    </row>
    <row r="65" spans="1:14" s="2" customFormat="1" ht="12.75" thickTop="1" thickBot="1" x14ac:dyDescent="0.25">
      <c r="A65" s="179" t="s">
        <v>1268</v>
      </c>
      <c r="B65" s="182">
        <v>3130</v>
      </c>
      <c r="C65" s="182">
        <v>430</v>
      </c>
      <c r="D65" s="324">
        <f t="shared" ref="D65:L65" si="14">SUM(D66:D67)</f>
        <v>0</v>
      </c>
      <c r="E65" s="324">
        <f t="shared" si="14"/>
        <v>0</v>
      </c>
      <c r="F65" s="324">
        <f>SUM(F66:F67)</f>
        <v>0</v>
      </c>
      <c r="G65" s="324">
        <f>SUM(G66:G67)</f>
        <v>0</v>
      </c>
      <c r="H65" s="324">
        <f t="shared" si="14"/>
        <v>0</v>
      </c>
      <c r="I65" s="324">
        <f t="shared" si="14"/>
        <v>0</v>
      </c>
      <c r="J65" s="324">
        <f t="shared" si="14"/>
        <v>0</v>
      </c>
      <c r="K65" s="324">
        <f>SUM(K66:K67)</f>
        <v>0</v>
      </c>
      <c r="L65" s="324">
        <f t="shared" si="14"/>
        <v>0</v>
      </c>
      <c r="M65" s="157">
        <f t="shared" si="3"/>
        <v>0</v>
      </c>
      <c r="N65" s="324">
        <f>SUM(N66:N67)</f>
        <v>0</v>
      </c>
    </row>
    <row r="66" spans="1:14" s="2" customFormat="1" ht="12.75" thickTop="1" thickBot="1" x14ac:dyDescent="0.25">
      <c r="A66" s="312" t="s">
        <v>2290</v>
      </c>
      <c r="B66" s="177">
        <v>3131</v>
      </c>
      <c r="C66" s="177">
        <v>440</v>
      </c>
      <c r="D66" s="315">
        <v>0</v>
      </c>
      <c r="E66" s="328">
        <v>0</v>
      </c>
      <c r="F66" s="315">
        <v>0</v>
      </c>
      <c r="G66" s="315">
        <v>0</v>
      </c>
      <c r="H66" s="315">
        <v>0</v>
      </c>
      <c r="I66" s="315">
        <v>0</v>
      </c>
      <c r="J66" s="315">
        <v>0</v>
      </c>
      <c r="K66" s="315">
        <v>0</v>
      </c>
      <c r="L66" s="315">
        <v>0</v>
      </c>
      <c r="M66" s="157">
        <f t="shared" si="3"/>
        <v>0</v>
      </c>
      <c r="N66" s="315">
        <v>0</v>
      </c>
    </row>
    <row r="67" spans="1:14" s="2" customFormat="1" ht="12.75" thickTop="1" thickBot="1" x14ac:dyDescent="0.25">
      <c r="A67" s="312" t="s">
        <v>1242</v>
      </c>
      <c r="B67" s="177">
        <v>3132</v>
      </c>
      <c r="C67" s="177">
        <v>450</v>
      </c>
      <c r="D67" s="315">
        <v>0</v>
      </c>
      <c r="E67" s="328">
        <v>0</v>
      </c>
      <c r="F67" s="315">
        <v>0</v>
      </c>
      <c r="G67" s="315">
        <v>0</v>
      </c>
      <c r="H67" s="315">
        <v>0</v>
      </c>
      <c r="I67" s="315">
        <v>0</v>
      </c>
      <c r="J67" s="315">
        <v>0</v>
      </c>
      <c r="K67" s="315">
        <v>0</v>
      </c>
      <c r="L67" s="315">
        <v>0</v>
      </c>
      <c r="M67" s="157">
        <f t="shared" si="3"/>
        <v>0</v>
      </c>
      <c r="N67" s="315">
        <v>0</v>
      </c>
    </row>
    <row r="68" spans="1:14" s="2" customFormat="1" ht="12.75" thickTop="1" thickBot="1" x14ac:dyDescent="0.25">
      <c r="A68" s="179" t="s">
        <v>1243</v>
      </c>
      <c r="B68" s="182">
        <v>3140</v>
      </c>
      <c r="C68" s="182">
        <v>460</v>
      </c>
      <c r="D68" s="324">
        <f t="shared" ref="D68:L68" si="15">SUM(D69:D71)</f>
        <v>0</v>
      </c>
      <c r="E68" s="324">
        <f t="shared" si="15"/>
        <v>0</v>
      </c>
      <c r="F68" s="324">
        <f>SUM(F69:F71)</f>
        <v>0</v>
      </c>
      <c r="G68" s="324">
        <f>SUM(G69:G71)</f>
        <v>0</v>
      </c>
      <c r="H68" s="324">
        <f t="shared" si="15"/>
        <v>0</v>
      </c>
      <c r="I68" s="324">
        <f t="shared" si="15"/>
        <v>0</v>
      </c>
      <c r="J68" s="324">
        <f t="shared" si="15"/>
        <v>0</v>
      </c>
      <c r="K68" s="324">
        <f>SUM(K69:K71)</f>
        <v>0</v>
      </c>
      <c r="L68" s="324">
        <f t="shared" si="15"/>
        <v>0</v>
      </c>
      <c r="M68" s="157">
        <f t="shared" si="3"/>
        <v>0</v>
      </c>
      <c r="N68" s="324">
        <f>SUM(N69:N71)</f>
        <v>0</v>
      </c>
    </row>
    <row r="69" spans="1:14" s="2" customFormat="1" ht="13.5" thickTop="1" thickBot="1" x14ac:dyDescent="0.25">
      <c r="A69" s="313" t="s">
        <v>2291</v>
      </c>
      <c r="B69" s="177">
        <v>3141</v>
      </c>
      <c r="C69" s="177">
        <v>470</v>
      </c>
      <c r="D69" s="315">
        <v>0</v>
      </c>
      <c r="E69" s="328">
        <v>0</v>
      </c>
      <c r="F69" s="315">
        <v>0</v>
      </c>
      <c r="G69" s="315">
        <v>0</v>
      </c>
      <c r="H69" s="315">
        <v>0</v>
      </c>
      <c r="I69" s="315">
        <v>0</v>
      </c>
      <c r="J69" s="315">
        <v>0</v>
      </c>
      <c r="K69" s="315">
        <v>0</v>
      </c>
      <c r="L69" s="315">
        <v>0</v>
      </c>
      <c r="M69" s="157">
        <f t="shared" si="3"/>
        <v>0</v>
      </c>
      <c r="N69" s="315">
        <v>0</v>
      </c>
    </row>
    <row r="70" spans="1:14" s="2" customFormat="1" ht="13.5" thickTop="1" thickBot="1" x14ac:dyDescent="0.25">
      <c r="A70" s="313" t="s">
        <v>2292</v>
      </c>
      <c r="B70" s="177">
        <v>3142</v>
      </c>
      <c r="C70" s="177">
        <v>480</v>
      </c>
      <c r="D70" s="315">
        <v>0</v>
      </c>
      <c r="E70" s="328">
        <v>0</v>
      </c>
      <c r="F70" s="315">
        <v>0</v>
      </c>
      <c r="G70" s="315">
        <v>0</v>
      </c>
      <c r="H70" s="315">
        <v>0</v>
      </c>
      <c r="I70" s="315">
        <v>0</v>
      </c>
      <c r="J70" s="315">
        <v>0</v>
      </c>
      <c r="K70" s="315">
        <v>0</v>
      </c>
      <c r="L70" s="315">
        <v>0</v>
      </c>
      <c r="M70" s="157">
        <f t="shared" si="3"/>
        <v>0</v>
      </c>
      <c r="N70" s="315">
        <v>0</v>
      </c>
    </row>
    <row r="71" spans="1:14" s="2" customFormat="1" ht="13.5" thickTop="1" thickBot="1" x14ac:dyDescent="0.25">
      <c r="A71" s="313" t="s">
        <v>2293</v>
      </c>
      <c r="B71" s="177">
        <v>3143</v>
      </c>
      <c r="C71" s="177">
        <v>490</v>
      </c>
      <c r="D71" s="315">
        <v>0</v>
      </c>
      <c r="E71" s="328">
        <v>0</v>
      </c>
      <c r="F71" s="315">
        <v>0</v>
      </c>
      <c r="G71" s="315">
        <v>0</v>
      </c>
      <c r="H71" s="315">
        <v>0</v>
      </c>
      <c r="I71" s="315">
        <v>0</v>
      </c>
      <c r="J71" s="315">
        <v>0</v>
      </c>
      <c r="K71" s="315">
        <v>0</v>
      </c>
      <c r="L71" s="315">
        <v>0</v>
      </c>
      <c r="M71" s="157">
        <f t="shared" si="3"/>
        <v>0</v>
      </c>
      <c r="N71" s="315">
        <v>0</v>
      </c>
    </row>
    <row r="72" spans="1:14" s="2" customFormat="1" ht="12.75" thickTop="1" thickBot="1" x14ac:dyDescent="0.25">
      <c r="A72" s="179" t="s">
        <v>1269</v>
      </c>
      <c r="B72" s="182">
        <v>3150</v>
      </c>
      <c r="C72" s="182">
        <v>500</v>
      </c>
      <c r="D72" s="323">
        <v>0</v>
      </c>
      <c r="E72" s="324">
        <v>0</v>
      </c>
      <c r="F72" s="323">
        <v>0</v>
      </c>
      <c r="G72" s="323">
        <v>0</v>
      </c>
      <c r="H72" s="323">
        <v>0</v>
      </c>
      <c r="I72" s="323">
        <v>0</v>
      </c>
      <c r="J72" s="323">
        <v>0</v>
      </c>
      <c r="K72" s="323">
        <v>0</v>
      </c>
      <c r="L72" s="323">
        <v>0</v>
      </c>
      <c r="M72" s="157">
        <f t="shared" si="3"/>
        <v>0</v>
      </c>
      <c r="N72" s="323">
        <v>0</v>
      </c>
    </row>
    <row r="73" spans="1:14" s="2" customFormat="1" ht="12.75" thickTop="1" thickBot="1" x14ac:dyDescent="0.25">
      <c r="A73" s="179" t="s">
        <v>2294</v>
      </c>
      <c r="B73" s="182">
        <v>3160</v>
      </c>
      <c r="C73" s="182">
        <v>510</v>
      </c>
      <c r="D73" s="323">
        <v>0</v>
      </c>
      <c r="E73" s="324">
        <v>0</v>
      </c>
      <c r="F73" s="323">
        <v>0</v>
      </c>
      <c r="G73" s="323">
        <v>0</v>
      </c>
      <c r="H73" s="323">
        <v>0</v>
      </c>
      <c r="I73" s="323">
        <v>0</v>
      </c>
      <c r="J73" s="323">
        <v>0</v>
      </c>
      <c r="K73" s="323">
        <v>0</v>
      </c>
      <c r="L73" s="323">
        <v>0</v>
      </c>
      <c r="M73" s="157">
        <f t="shared" si="3"/>
        <v>0</v>
      </c>
      <c r="N73" s="323">
        <v>0</v>
      </c>
    </row>
    <row r="74" spans="1:14" s="2" customFormat="1" ht="12.75" thickTop="1" thickBot="1" x14ac:dyDescent="0.25">
      <c r="A74" s="178" t="s">
        <v>1270</v>
      </c>
      <c r="B74" s="181">
        <v>3200</v>
      </c>
      <c r="C74" s="181">
        <v>520</v>
      </c>
      <c r="D74" s="325">
        <f t="shared" ref="D74:L74" si="16">SUM(D75:D78)</f>
        <v>0</v>
      </c>
      <c r="E74" s="325">
        <f t="shared" si="16"/>
        <v>0</v>
      </c>
      <c r="F74" s="325">
        <f>SUM(F75:F78)</f>
        <v>0</v>
      </c>
      <c r="G74" s="325">
        <f>SUM(G75:G78)</f>
        <v>0</v>
      </c>
      <c r="H74" s="325">
        <f t="shared" si="16"/>
        <v>0</v>
      </c>
      <c r="I74" s="325">
        <f t="shared" si="16"/>
        <v>0</v>
      </c>
      <c r="J74" s="325">
        <f t="shared" si="16"/>
        <v>0</v>
      </c>
      <c r="K74" s="325">
        <f>SUM(K75:K78)</f>
        <v>0</v>
      </c>
      <c r="L74" s="325">
        <f t="shared" si="16"/>
        <v>0</v>
      </c>
      <c r="M74" s="157">
        <f t="shared" si="3"/>
        <v>0</v>
      </c>
      <c r="N74" s="325">
        <f>SUM(N75:N78)</f>
        <v>0</v>
      </c>
    </row>
    <row r="75" spans="1:14" s="2" customFormat="1" ht="12.75" thickTop="1" thickBot="1" x14ac:dyDescent="0.25">
      <c r="A75" s="180" t="s">
        <v>1165</v>
      </c>
      <c r="B75" s="182">
        <v>3210</v>
      </c>
      <c r="C75" s="182">
        <v>530</v>
      </c>
      <c r="D75" s="330">
        <v>0</v>
      </c>
      <c r="E75" s="331">
        <v>0</v>
      </c>
      <c r="F75" s="330">
        <v>0</v>
      </c>
      <c r="G75" s="330">
        <v>0</v>
      </c>
      <c r="H75" s="330">
        <v>0</v>
      </c>
      <c r="I75" s="330">
        <v>0</v>
      </c>
      <c r="J75" s="330">
        <v>0</v>
      </c>
      <c r="K75" s="330">
        <v>0</v>
      </c>
      <c r="L75" s="330">
        <v>0</v>
      </c>
      <c r="M75" s="157">
        <f t="shared" si="3"/>
        <v>0</v>
      </c>
      <c r="N75" s="330">
        <v>0</v>
      </c>
    </row>
    <row r="76" spans="1:14" s="2" customFormat="1" ht="12.75" thickTop="1" thickBot="1" x14ac:dyDescent="0.25">
      <c r="A76" s="180" t="s">
        <v>1271</v>
      </c>
      <c r="B76" s="182">
        <v>3220</v>
      </c>
      <c r="C76" s="182">
        <v>540</v>
      </c>
      <c r="D76" s="330">
        <v>0</v>
      </c>
      <c r="E76" s="331">
        <v>0</v>
      </c>
      <c r="F76" s="330">
        <v>0</v>
      </c>
      <c r="G76" s="330">
        <v>0</v>
      </c>
      <c r="H76" s="330">
        <v>0</v>
      </c>
      <c r="I76" s="330">
        <v>0</v>
      </c>
      <c r="J76" s="330">
        <v>0</v>
      </c>
      <c r="K76" s="330">
        <v>0</v>
      </c>
      <c r="L76" s="330">
        <v>0</v>
      </c>
      <c r="M76" s="157">
        <f t="shared" si="3"/>
        <v>0</v>
      </c>
      <c r="N76" s="330">
        <v>0</v>
      </c>
    </row>
    <row r="77" spans="1:14" s="2" customFormat="1" ht="11.25" customHeight="1" thickTop="1" thickBot="1" x14ac:dyDescent="0.25">
      <c r="A77" s="179" t="s">
        <v>2295</v>
      </c>
      <c r="B77" s="182">
        <v>3230</v>
      </c>
      <c r="C77" s="182">
        <v>550</v>
      </c>
      <c r="D77" s="330">
        <v>0</v>
      </c>
      <c r="E77" s="331">
        <v>0</v>
      </c>
      <c r="F77" s="330">
        <v>0</v>
      </c>
      <c r="G77" s="330">
        <v>0</v>
      </c>
      <c r="H77" s="330">
        <v>0</v>
      </c>
      <c r="I77" s="330">
        <v>0</v>
      </c>
      <c r="J77" s="330">
        <v>0</v>
      </c>
      <c r="K77" s="330">
        <v>0</v>
      </c>
      <c r="L77" s="330">
        <v>0</v>
      </c>
      <c r="M77" s="157">
        <f t="shared" si="3"/>
        <v>0</v>
      </c>
      <c r="N77" s="330">
        <v>0</v>
      </c>
    </row>
    <row r="78" spans="1:14" s="2" customFormat="1" ht="12.75" thickTop="1" thickBot="1" x14ac:dyDescent="0.25">
      <c r="A78" s="180" t="s">
        <v>1272</v>
      </c>
      <c r="B78" s="182">
        <v>3240</v>
      </c>
      <c r="C78" s="182">
        <v>560</v>
      </c>
      <c r="D78" s="323">
        <v>0</v>
      </c>
      <c r="E78" s="324">
        <v>0</v>
      </c>
      <c r="F78" s="323">
        <v>0</v>
      </c>
      <c r="G78" s="323">
        <v>0</v>
      </c>
      <c r="H78" s="323">
        <v>0</v>
      </c>
      <c r="I78" s="323">
        <v>0</v>
      </c>
      <c r="J78" s="323">
        <v>0</v>
      </c>
      <c r="K78" s="323">
        <v>0</v>
      </c>
      <c r="L78" s="323">
        <v>0</v>
      </c>
      <c r="M78" s="157">
        <f t="shared" si="3"/>
        <v>0</v>
      </c>
      <c r="N78" s="323">
        <v>0</v>
      </c>
    </row>
    <row r="79" spans="1:14" s="2" customFormat="1" ht="12.75" thickTop="1" thickBot="1" x14ac:dyDescent="0.25">
      <c r="A79" s="181" t="s">
        <v>1230</v>
      </c>
      <c r="B79" s="181">
        <v>4100</v>
      </c>
      <c r="C79" s="181">
        <v>570</v>
      </c>
      <c r="D79" s="331">
        <f t="shared" ref="D79:N79" si="17">SUM(D80)</f>
        <v>0</v>
      </c>
      <c r="E79" s="331">
        <f t="shared" si="17"/>
        <v>0</v>
      </c>
      <c r="F79" s="331">
        <f t="shared" si="17"/>
        <v>0</v>
      </c>
      <c r="G79" s="331">
        <f t="shared" si="17"/>
        <v>0</v>
      </c>
      <c r="H79" s="331">
        <f t="shared" si="17"/>
        <v>0</v>
      </c>
      <c r="I79" s="331">
        <f t="shared" si="17"/>
        <v>0</v>
      </c>
      <c r="J79" s="331">
        <f t="shared" si="17"/>
        <v>0</v>
      </c>
      <c r="K79" s="331">
        <f t="shared" si="17"/>
        <v>0</v>
      </c>
      <c r="L79" s="331">
        <f t="shared" si="17"/>
        <v>0</v>
      </c>
      <c r="M79" s="157">
        <f t="shared" si="3"/>
        <v>0</v>
      </c>
      <c r="N79" s="331">
        <f t="shared" si="17"/>
        <v>0</v>
      </c>
    </row>
    <row r="80" spans="1:14" s="2" customFormat="1" ht="12.75" thickTop="1" thickBot="1" x14ac:dyDescent="0.25">
      <c r="A80" s="179" t="s">
        <v>1275</v>
      </c>
      <c r="B80" s="182">
        <v>4110</v>
      </c>
      <c r="C80" s="182">
        <v>580</v>
      </c>
      <c r="D80" s="324">
        <f t="shared" ref="D80:L80" si="18">SUM(D81:D83)</f>
        <v>0</v>
      </c>
      <c r="E80" s="324">
        <f t="shared" si="18"/>
        <v>0</v>
      </c>
      <c r="F80" s="324">
        <f>SUM(F81:F83)</f>
        <v>0</v>
      </c>
      <c r="G80" s="324">
        <f>SUM(G81:G83)</f>
        <v>0</v>
      </c>
      <c r="H80" s="324">
        <f t="shared" si="18"/>
        <v>0</v>
      </c>
      <c r="I80" s="324">
        <f t="shared" si="18"/>
        <v>0</v>
      </c>
      <c r="J80" s="324">
        <f t="shared" si="18"/>
        <v>0</v>
      </c>
      <c r="K80" s="324">
        <f>SUM(K81:K83)</f>
        <v>0</v>
      </c>
      <c r="L80" s="324">
        <f t="shared" si="18"/>
        <v>0</v>
      </c>
      <c r="M80" s="157">
        <f t="shared" si="3"/>
        <v>0</v>
      </c>
      <c r="N80" s="324">
        <f>SUM(N81:N83)</f>
        <v>0</v>
      </c>
    </row>
    <row r="81" spans="1:14" s="2" customFormat="1" ht="12.75" thickTop="1" thickBot="1" x14ac:dyDescent="0.25">
      <c r="A81" s="312" t="s">
        <v>1047</v>
      </c>
      <c r="B81" s="177">
        <v>4111</v>
      </c>
      <c r="C81" s="177">
        <v>590</v>
      </c>
      <c r="D81" s="323">
        <v>0</v>
      </c>
      <c r="E81" s="324">
        <v>0</v>
      </c>
      <c r="F81" s="323">
        <v>0</v>
      </c>
      <c r="G81" s="323">
        <v>0</v>
      </c>
      <c r="H81" s="323">
        <v>0</v>
      </c>
      <c r="I81" s="323">
        <v>0</v>
      </c>
      <c r="J81" s="323">
        <v>0</v>
      </c>
      <c r="K81" s="323">
        <v>0</v>
      </c>
      <c r="L81" s="323">
        <v>0</v>
      </c>
      <c r="M81" s="157">
        <f t="shared" si="3"/>
        <v>0</v>
      </c>
      <c r="N81" s="323">
        <v>0</v>
      </c>
    </row>
    <row r="82" spans="1:14" s="2" customFormat="1" ht="12.75" thickTop="1" thickBot="1" x14ac:dyDescent="0.25">
      <c r="A82" s="312" t="s">
        <v>1048</v>
      </c>
      <c r="B82" s="177">
        <v>4112</v>
      </c>
      <c r="C82" s="177">
        <v>600</v>
      </c>
      <c r="D82" s="323">
        <v>0</v>
      </c>
      <c r="E82" s="324">
        <v>0</v>
      </c>
      <c r="F82" s="323">
        <v>0</v>
      </c>
      <c r="G82" s="323">
        <v>0</v>
      </c>
      <c r="H82" s="323">
        <v>0</v>
      </c>
      <c r="I82" s="323">
        <v>0</v>
      </c>
      <c r="J82" s="323">
        <v>0</v>
      </c>
      <c r="K82" s="323">
        <v>0</v>
      </c>
      <c r="L82" s="323">
        <v>0</v>
      </c>
      <c r="M82" s="157">
        <f t="shared" si="3"/>
        <v>0</v>
      </c>
      <c r="N82" s="323">
        <v>0</v>
      </c>
    </row>
    <row r="83" spans="1:14" s="2" customFormat="1" ht="14.25" thickTop="1" thickBot="1" x14ac:dyDescent="0.25">
      <c r="A83" s="314" t="s">
        <v>1231</v>
      </c>
      <c r="B83" s="177">
        <v>4113</v>
      </c>
      <c r="C83" s="177">
        <v>610</v>
      </c>
      <c r="D83" s="315">
        <v>0</v>
      </c>
      <c r="E83" s="328">
        <v>0</v>
      </c>
      <c r="F83" s="315">
        <v>0</v>
      </c>
      <c r="G83" s="315">
        <v>0</v>
      </c>
      <c r="H83" s="315">
        <v>0</v>
      </c>
      <c r="I83" s="315">
        <v>0</v>
      </c>
      <c r="J83" s="315">
        <v>0</v>
      </c>
      <c r="K83" s="315">
        <v>0</v>
      </c>
      <c r="L83" s="315">
        <v>0</v>
      </c>
      <c r="M83" s="157">
        <f t="shared" si="3"/>
        <v>0</v>
      </c>
      <c r="N83" s="315">
        <v>0</v>
      </c>
    </row>
    <row r="84" spans="1:14" s="2" customFormat="1" ht="12.75" thickTop="1" thickBot="1" x14ac:dyDescent="0.25">
      <c r="A84" s="181" t="s">
        <v>1239</v>
      </c>
      <c r="B84" s="181">
        <v>4200</v>
      </c>
      <c r="C84" s="181">
        <v>620</v>
      </c>
      <c r="D84" s="325">
        <f t="shared" ref="D84:N84" si="19">D85</f>
        <v>0</v>
      </c>
      <c r="E84" s="325">
        <f t="shared" si="19"/>
        <v>0</v>
      </c>
      <c r="F84" s="325">
        <f t="shared" si="19"/>
        <v>0</v>
      </c>
      <c r="G84" s="325">
        <f t="shared" si="19"/>
        <v>0</v>
      </c>
      <c r="H84" s="325">
        <f t="shared" si="19"/>
        <v>0</v>
      </c>
      <c r="I84" s="325">
        <f t="shared" si="19"/>
        <v>0</v>
      </c>
      <c r="J84" s="325">
        <f t="shared" si="19"/>
        <v>0</v>
      </c>
      <c r="K84" s="325">
        <f t="shared" si="19"/>
        <v>0</v>
      </c>
      <c r="L84" s="325">
        <f t="shared" si="19"/>
        <v>0</v>
      </c>
      <c r="M84" s="157">
        <f t="shared" si="3"/>
        <v>0</v>
      </c>
      <c r="N84" s="325">
        <f t="shared" si="19"/>
        <v>0</v>
      </c>
    </row>
    <row r="85" spans="1:14" s="2" customFormat="1" ht="12.75" thickTop="1" thickBot="1" x14ac:dyDescent="0.25">
      <c r="A85" s="179" t="s">
        <v>1049</v>
      </c>
      <c r="B85" s="182">
        <v>4210</v>
      </c>
      <c r="C85" s="182">
        <v>630</v>
      </c>
      <c r="D85" s="323">
        <v>0</v>
      </c>
      <c r="E85" s="324">
        <v>0</v>
      </c>
      <c r="F85" s="323">
        <v>0</v>
      </c>
      <c r="G85" s="323">
        <v>0</v>
      </c>
      <c r="H85" s="323">
        <v>0</v>
      </c>
      <c r="I85" s="323">
        <v>0</v>
      </c>
      <c r="J85" s="323">
        <v>0</v>
      </c>
      <c r="K85" s="323">
        <v>0</v>
      </c>
      <c r="L85" s="323">
        <v>0</v>
      </c>
      <c r="M85" s="157">
        <f t="shared" si="3"/>
        <v>0</v>
      </c>
      <c r="N85" s="323">
        <v>0</v>
      </c>
    </row>
    <row r="86" spans="1:14" s="2" customFormat="1" ht="12.75" thickTop="1" thickBot="1" x14ac:dyDescent="0.25">
      <c r="A86" s="312" t="s">
        <v>1050</v>
      </c>
      <c r="B86" s="177">
        <v>5000</v>
      </c>
      <c r="C86" s="177">
        <v>640</v>
      </c>
      <c r="D86" s="315" t="s">
        <v>1236</v>
      </c>
      <c r="E86" s="315">
        <v>0</v>
      </c>
      <c r="F86" s="316" t="s">
        <v>1236</v>
      </c>
      <c r="G86" s="316" t="s">
        <v>1236</v>
      </c>
      <c r="H86" s="316" t="s">
        <v>1236</v>
      </c>
      <c r="I86" s="316" t="s">
        <v>1236</v>
      </c>
      <c r="J86" s="316" t="s">
        <v>1236</v>
      </c>
      <c r="K86" s="316" t="s">
        <v>1236</v>
      </c>
      <c r="L86" s="316" t="s">
        <v>1236</v>
      </c>
      <c r="M86" s="316" t="s">
        <v>1236</v>
      </c>
      <c r="N86" s="316" t="s">
        <v>1236</v>
      </c>
    </row>
    <row r="87" spans="1:14" s="2" customFormat="1" ht="12" hidden="1" thickTop="1" x14ac:dyDescent="0.2">
      <c r="A87" s="189"/>
      <c r="B87" s="194"/>
      <c r="C87" s="201"/>
      <c r="D87" s="204"/>
      <c r="E87" s="205"/>
      <c r="F87" s="205"/>
      <c r="G87" s="204"/>
      <c r="H87" s="204"/>
      <c r="I87" s="204"/>
      <c r="J87" s="204"/>
      <c r="K87" s="204"/>
      <c r="L87" s="204"/>
      <c r="M87" s="197"/>
    </row>
    <row r="88" spans="1:14" s="2" customFormat="1" ht="11.25" hidden="1" x14ac:dyDescent="0.2">
      <c r="A88" s="45"/>
      <c r="B88" s="46"/>
      <c r="C88" s="12"/>
      <c r="D88" s="20"/>
      <c r="E88" s="76"/>
      <c r="F88" s="76"/>
      <c r="G88" s="20"/>
      <c r="H88" s="20"/>
      <c r="I88" s="20"/>
      <c r="J88" s="20"/>
      <c r="K88" s="20"/>
      <c r="L88" s="20"/>
      <c r="M88" s="19"/>
    </row>
    <row r="89" spans="1:14" s="2" customFormat="1" ht="11.25" hidden="1" x14ac:dyDescent="0.2">
      <c r="A89" s="45"/>
      <c r="B89" s="46"/>
      <c r="C89" s="12"/>
      <c r="D89" s="20"/>
      <c r="E89" s="76"/>
      <c r="F89" s="76"/>
      <c r="G89" s="20"/>
      <c r="H89" s="20"/>
      <c r="I89" s="20"/>
      <c r="J89" s="20"/>
      <c r="K89" s="20"/>
      <c r="L89" s="20"/>
      <c r="M89" s="19"/>
    </row>
    <row r="90" spans="1:14" s="2" customFormat="1" ht="11.25" hidden="1" x14ac:dyDescent="0.2">
      <c r="A90" s="45"/>
      <c r="B90" s="46"/>
      <c r="C90" s="12"/>
      <c r="D90" s="20"/>
      <c r="E90" s="76"/>
      <c r="F90" s="76"/>
      <c r="G90" s="20"/>
      <c r="H90" s="20"/>
      <c r="I90" s="20"/>
      <c r="J90" s="20"/>
      <c r="K90" s="20"/>
      <c r="L90" s="20"/>
      <c r="M90" s="19"/>
    </row>
    <row r="91" spans="1:14" s="2" customFormat="1" ht="12" hidden="1" x14ac:dyDescent="0.2">
      <c r="A91" s="50"/>
      <c r="B91" s="51"/>
      <c r="C91" s="77"/>
      <c r="D91" s="99"/>
      <c r="E91" s="91"/>
      <c r="F91" s="91"/>
      <c r="G91" s="99"/>
      <c r="H91" s="99"/>
      <c r="I91" s="99"/>
      <c r="J91" s="99"/>
      <c r="K91" s="99"/>
      <c r="L91" s="99"/>
      <c r="M91" s="113"/>
    </row>
    <row r="92" spans="1:14" s="2" customFormat="1" ht="11.25" hidden="1" x14ac:dyDescent="0.2">
      <c r="A92" s="52"/>
      <c r="B92" s="53"/>
      <c r="C92" s="12"/>
      <c r="D92" s="101"/>
      <c r="E92" s="100"/>
      <c r="F92" s="100"/>
      <c r="G92" s="101"/>
      <c r="H92" s="101"/>
      <c r="I92" s="101"/>
      <c r="J92" s="101"/>
      <c r="K92" s="101"/>
      <c r="L92" s="101"/>
      <c r="M92" s="86"/>
    </row>
    <row r="93" spans="1:14" s="2" customFormat="1" ht="11.25" hidden="1" x14ac:dyDescent="0.2">
      <c r="A93" s="52"/>
      <c r="B93" s="53"/>
      <c r="C93" s="12"/>
      <c r="D93" s="101"/>
      <c r="E93" s="100"/>
      <c r="F93" s="100"/>
      <c r="G93" s="101"/>
      <c r="H93" s="101"/>
      <c r="I93" s="101"/>
      <c r="J93" s="101"/>
      <c r="K93" s="101"/>
      <c r="L93" s="101"/>
      <c r="M93" s="86"/>
    </row>
    <row r="94" spans="1:14" s="2" customFormat="1" ht="11.25" hidden="1" x14ac:dyDescent="0.2">
      <c r="A94" s="48"/>
      <c r="B94" s="49"/>
      <c r="C94" s="77"/>
      <c r="D94" s="21"/>
      <c r="E94" s="90"/>
      <c r="F94" s="90"/>
      <c r="G94" s="21"/>
      <c r="H94" s="21"/>
      <c r="I94" s="21"/>
      <c r="J94" s="21"/>
      <c r="K94" s="21"/>
      <c r="L94" s="21"/>
      <c r="M94" s="21"/>
    </row>
    <row r="95" spans="1:14" s="2" customFormat="1" ht="14.25" customHeight="1" thickTop="1" x14ac:dyDescent="0.2">
      <c r="A95" s="208" t="s">
        <v>2514</v>
      </c>
      <c r="B95" s="25"/>
      <c r="C95" s="26"/>
      <c r="D95" s="23"/>
      <c r="E95" s="75"/>
      <c r="F95" s="75"/>
      <c r="G95" s="23"/>
      <c r="H95" s="23"/>
      <c r="I95" s="23"/>
      <c r="J95" s="23"/>
      <c r="K95" s="23"/>
      <c r="L95" s="23"/>
      <c r="M95" s="23"/>
    </row>
    <row r="96" spans="1:14" s="2" customFormat="1" ht="3" customHeight="1" x14ac:dyDescent="0.2">
      <c r="A96" s="24"/>
      <c r="B96" s="25"/>
      <c r="C96" s="26"/>
      <c r="D96" s="23"/>
      <c r="E96" s="75"/>
      <c r="F96" s="75"/>
      <c r="G96" s="23"/>
      <c r="H96" s="23"/>
      <c r="I96" s="23"/>
      <c r="J96" s="23"/>
      <c r="K96" s="23"/>
      <c r="L96" s="23"/>
      <c r="M96" s="23"/>
    </row>
    <row r="97" spans="1:13" s="2" customFormat="1" ht="11.25" hidden="1" x14ac:dyDescent="0.2">
      <c r="A97" s="24"/>
      <c r="B97" s="25"/>
      <c r="C97" s="26"/>
      <c r="D97" s="23"/>
      <c r="E97" s="27"/>
      <c r="F97" s="27"/>
      <c r="G97" s="23"/>
      <c r="H97" s="23"/>
      <c r="I97" s="23"/>
      <c r="J97" s="23"/>
      <c r="K97" s="23"/>
      <c r="L97" s="23"/>
      <c r="M97" s="23"/>
    </row>
    <row r="98" spans="1:13" x14ac:dyDescent="0.25">
      <c r="A98" s="9" t="str">
        <f>ЗАПОЛНИТЬ!F30</f>
        <v>Начальник</v>
      </c>
      <c r="B98" s="683"/>
      <c r="C98" s="683"/>
      <c r="D98" s="683"/>
      <c r="G98" s="670" t="str">
        <f>ЗАПОЛНИТЬ!F26</f>
        <v>Л.П.КОЛЄСНІК</v>
      </c>
      <c r="H98" s="670"/>
      <c r="I98" s="670"/>
    </row>
    <row r="99" spans="1:13" x14ac:dyDescent="0.25">
      <c r="B99" s="671" t="s">
        <v>1273</v>
      </c>
      <c r="C99" s="671"/>
      <c r="D99" s="671"/>
      <c r="G99" s="669" t="s">
        <v>391</v>
      </c>
      <c r="H99" s="669"/>
      <c r="I99" s="1"/>
    </row>
    <row r="100" spans="1:13" x14ac:dyDescent="0.25">
      <c r="A100" s="9" t="str">
        <f>ЗАПОЛНИТЬ!F31</f>
        <v>Головний бухгалтер</v>
      </c>
      <c r="B100" s="683"/>
      <c r="C100" s="683"/>
      <c r="D100" s="683"/>
      <c r="G100" s="670" t="str">
        <f>ЗАПОЛНИТЬ!F28</f>
        <v>Б.І.НОВІК</v>
      </c>
      <c r="H100" s="670"/>
      <c r="I100" s="670"/>
    </row>
    <row r="101" spans="1:13" ht="8.25" customHeight="1" x14ac:dyDescent="0.25">
      <c r="B101" s="671" t="s">
        <v>1273</v>
      </c>
      <c r="C101" s="671"/>
      <c r="D101" s="671"/>
      <c r="G101" s="669" t="s">
        <v>391</v>
      </c>
      <c r="H101" s="669"/>
      <c r="I101" s="1"/>
    </row>
    <row r="102" spans="1:13" ht="12.75" customHeight="1" x14ac:dyDescent="0.25">
      <c r="A102" s="1" t="str">
        <f>ЗАПОЛНИТЬ!C19</f>
        <v>"10" січня 2018 року</v>
      </c>
    </row>
    <row r="103" spans="1:13" x14ac:dyDescent="0.25">
      <c r="A103" s="162"/>
    </row>
  </sheetData>
  <sheetProtection formatColumns="0" formatRows="0"/>
  <mergeCells count="44">
    <mergeCell ref="I1:N3"/>
    <mergeCell ref="A12:B12"/>
    <mergeCell ref="B10:J10"/>
    <mergeCell ref="A4:M4"/>
    <mergeCell ref="B9:J9"/>
    <mergeCell ref="A5:H5"/>
    <mergeCell ref="A6:M6"/>
    <mergeCell ref="M8:N8"/>
    <mergeCell ref="M9:N9"/>
    <mergeCell ref="M10:N10"/>
    <mergeCell ref="B11:J11"/>
    <mergeCell ref="M11:N11"/>
    <mergeCell ref="E12:J12"/>
    <mergeCell ref="A13:B13"/>
    <mergeCell ref="E13:M13"/>
    <mergeCell ref="A14:B14"/>
    <mergeCell ref="A18:A20"/>
    <mergeCell ref="B18:B20"/>
    <mergeCell ref="H18:H20"/>
    <mergeCell ref="I18:I20"/>
    <mergeCell ref="A15:B15"/>
    <mergeCell ref="J19:J20"/>
    <mergeCell ref="E15:M15"/>
    <mergeCell ref="E18:E20"/>
    <mergeCell ref="F19:F20"/>
    <mergeCell ref="F18:G18"/>
    <mergeCell ref="G19:G20"/>
    <mergeCell ref="J18:K18"/>
    <mergeCell ref="B101:D101"/>
    <mergeCell ref="G101:H101"/>
    <mergeCell ref="B100:D100"/>
    <mergeCell ref="B99:D99"/>
    <mergeCell ref="G99:H99"/>
    <mergeCell ref="G100:I100"/>
    <mergeCell ref="B98:D98"/>
    <mergeCell ref="G98:I98"/>
    <mergeCell ref="C18:C20"/>
    <mergeCell ref="D18:D20"/>
    <mergeCell ref="E14:M14"/>
    <mergeCell ref="L18:L20"/>
    <mergeCell ref="M18:N18"/>
    <mergeCell ref="N19:N20"/>
    <mergeCell ref="K19:K20"/>
    <mergeCell ref="M19:M20"/>
  </mergeCells>
  <phoneticPr fontId="0" type="noConversion"/>
  <pageMargins left="0.19685039370078741" right="0.19685039370078741" top="0.59055118110236227" bottom="0.19685039370078741" header="0.39370078740157483" footer="0.19685039370078741"/>
  <pageSetup paperSize="9" scale="85" fitToHeight="2" orientation="landscape" r:id="rId1"/>
  <headerFooter differentOddEven="1">
    <evenHeader>&amp;C2&amp;RПродовження додатка 4</even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2">
    <pageSetUpPr fitToPage="1"/>
  </sheetPr>
  <dimension ref="A1:P103"/>
  <sheetViews>
    <sheetView zoomScaleNormal="100" workbookViewId="0">
      <selection activeCell="Q15" sqref="Q15"/>
    </sheetView>
  </sheetViews>
  <sheetFormatPr defaultRowHeight="15" x14ac:dyDescent="0.25"/>
  <cols>
    <col min="1" max="1" width="58.7109375" customWidth="1"/>
    <col min="2" max="2" width="5" customWidth="1"/>
    <col min="3" max="3" width="4" customWidth="1"/>
    <col min="4" max="4" width="12" customWidth="1"/>
    <col min="5" max="5" width="8.5703125" customWidth="1"/>
    <col min="6" max="6" width="8.28515625" customWidth="1"/>
    <col min="7" max="7" width="7" customWidth="1"/>
    <col min="8" max="8" width="6" customWidth="1"/>
    <col min="9" max="9" width="11.85546875" customWidth="1"/>
    <col min="10" max="10" width="11.7109375" customWidth="1"/>
    <col min="11" max="11" width="9.7109375" customWidth="1"/>
    <col min="12" max="12" width="12" hidden="1" customWidth="1"/>
    <col min="13" max="13" width="9.85546875" customWidth="1"/>
    <col min="14" max="14" width="7.140625" customWidth="1"/>
  </cols>
  <sheetData>
    <row r="1" spans="1:16" s="1" customFormat="1" ht="15" customHeight="1" x14ac:dyDescent="0.25">
      <c r="I1" s="682" t="s">
        <v>2759</v>
      </c>
      <c r="J1" s="682"/>
      <c r="K1" s="682"/>
      <c r="L1" s="682"/>
      <c r="M1" s="682"/>
      <c r="N1" s="682"/>
    </row>
    <row r="2" spans="1:16" s="1" customFormat="1" ht="27.75" customHeight="1" x14ac:dyDescent="0.25">
      <c r="H2" s="14"/>
      <c r="I2" s="682"/>
      <c r="J2" s="682"/>
      <c r="K2" s="682"/>
      <c r="L2" s="682"/>
      <c r="M2" s="682"/>
      <c r="N2" s="682"/>
    </row>
    <row r="3" spans="1:16" s="1" customFormat="1" ht="3" hidden="1" customHeight="1" x14ac:dyDescent="0.25">
      <c r="H3" s="14"/>
      <c r="I3" s="682"/>
      <c r="J3" s="682"/>
      <c r="K3" s="682"/>
      <c r="L3" s="682"/>
      <c r="M3" s="682"/>
      <c r="N3" s="682"/>
    </row>
    <row r="4" spans="1:16" s="1" customFormat="1" x14ac:dyDescent="0.25">
      <c r="A4" s="687" t="s">
        <v>3</v>
      </c>
      <c r="B4" s="687"/>
      <c r="C4" s="687"/>
      <c r="D4" s="687"/>
      <c r="E4" s="687"/>
      <c r="F4" s="687"/>
      <c r="G4" s="687"/>
      <c r="H4" s="687"/>
      <c r="I4" s="687"/>
      <c r="J4" s="687"/>
      <c r="K4" s="687"/>
      <c r="L4" s="687"/>
      <c r="M4" s="687"/>
      <c r="N4" s="13"/>
      <c r="O4" s="13"/>
      <c r="P4" s="13"/>
    </row>
    <row r="5" spans="1:16" s="1" customFormat="1" ht="15" customHeight="1" x14ac:dyDescent="0.25">
      <c r="A5" s="689" t="str">
        <f>IF(ЗАПОЛНИТЬ!$F$7=1,CONCATENATE(шапки!A5),CONCATENATE(шапки!A5,шапки!C5))</f>
        <v xml:space="preserve">про надходження і використання інших надходжень спеціального фонду (форма№ 4-3д, </v>
      </c>
      <c r="B5" s="689"/>
      <c r="C5" s="689"/>
      <c r="D5" s="689"/>
      <c r="E5" s="689"/>
      <c r="F5" s="689"/>
      <c r="G5" s="689"/>
      <c r="H5" s="689"/>
      <c r="I5" s="42" t="str">
        <f>IF(ЗАПОЛНИТЬ!$F$7=1,шапки!C5,шапки!D5)</f>
        <v>№ 4-3м)</v>
      </c>
      <c r="J5" s="41" t="str">
        <f>IF(ЗАПОЛНИТЬ!$F$7=1,шапки!D5,"")</f>
        <v/>
      </c>
      <c r="K5" s="41"/>
      <c r="L5" s="127"/>
      <c r="M5" s="127"/>
      <c r="N5" s="13"/>
      <c r="O5" s="13"/>
      <c r="P5" s="13"/>
    </row>
    <row r="6" spans="1:16" s="1" customFormat="1" ht="13.5" customHeight="1" x14ac:dyDescent="0.25">
      <c r="A6" s="684" t="str">
        <f>CONCATENATE("за ",ЗАПОЛНИТЬ!$B$17," ",ЗАПОЛНИТЬ!$C$17)</f>
        <v>за  2017 р.</v>
      </c>
      <c r="B6" s="684"/>
      <c r="C6" s="684"/>
      <c r="D6" s="684"/>
      <c r="E6" s="684"/>
      <c r="F6" s="684"/>
      <c r="G6" s="684"/>
      <c r="H6" s="684"/>
      <c r="I6" s="684"/>
      <c r="J6" s="684"/>
      <c r="K6" s="684"/>
      <c r="L6" s="684"/>
      <c r="M6" s="684"/>
    </row>
    <row r="7" spans="1:16" s="2" customFormat="1" ht="11.25" hidden="1" x14ac:dyDescent="0.2"/>
    <row r="8" spans="1:16" s="2" customFormat="1" ht="9.75" customHeight="1" x14ac:dyDescent="0.2">
      <c r="M8" s="701" t="s">
        <v>4</v>
      </c>
      <c r="N8" s="701"/>
    </row>
    <row r="9" spans="1:16" s="2" customFormat="1" ht="22.5" customHeight="1" x14ac:dyDescent="0.2">
      <c r="A9" s="29" t="s">
        <v>5</v>
      </c>
      <c r="B9" s="685" t="str">
        <f>ЗАПОЛНИТЬ!B3</f>
        <v>Відділ освіти виконавчого комітету Апостолівської міської ради</v>
      </c>
      <c r="C9" s="685"/>
      <c r="D9" s="685"/>
      <c r="E9" s="685"/>
      <c r="F9" s="685"/>
      <c r="G9" s="685"/>
      <c r="H9" s="685"/>
      <c r="I9" s="685"/>
      <c r="J9" s="685"/>
      <c r="K9" s="31" t="str">
        <f>ЗАПОЛНИТЬ!A13</f>
        <v>за ЄДРПОУ</v>
      </c>
      <c r="M9" s="707" t="str">
        <f>ЗАПОЛНИТЬ!B13</f>
        <v>40220031</v>
      </c>
      <c r="N9" s="707"/>
    </row>
    <row r="10" spans="1:16" s="2" customFormat="1" ht="11.25" customHeight="1" x14ac:dyDescent="0.2">
      <c r="A10" s="5" t="s">
        <v>1246</v>
      </c>
      <c r="B10" s="686" t="str">
        <f>ЗАПОЛНИТЬ!B5</f>
        <v>м.Апостолове</v>
      </c>
      <c r="C10" s="686"/>
      <c r="D10" s="686"/>
      <c r="E10" s="686"/>
      <c r="F10" s="686"/>
      <c r="G10" s="686"/>
      <c r="H10" s="686"/>
      <c r="I10" s="686"/>
      <c r="J10" s="686"/>
      <c r="K10" s="31" t="str">
        <f>ЗАПОЛНИТЬ!A14</f>
        <v>за КОАТУУ</v>
      </c>
      <c r="M10" s="707">
        <f>ЗАПОЛНИТЬ!B14</f>
        <v>1220310100</v>
      </c>
      <c r="N10" s="707"/>
    </row>
    <row r="11" spans="1:16" s="2" customFormat="1" ht="11.25" customHeight="1" x14ac:dyDescent="0.2">
      <c r="A11" s="5" t="e">
        <f>#REF!</f>
        <v>#REF!</v>
      </c>
      <c r="B11" s="686" t="str">
        <f>ЗАПОЛНИТЬ!D15</f>
        <v>Орган місцевого самоврядування</v>
      </c>
      <c r="C11" s="686"/>
      <c r="D11" s="686"/>
      <c r="E11" s="686"/>
      <c r="F11" s="686"/>
      <c r="G11" s="686"/>
      <c r="H11" s="686"/>
      <c r="I11" s="686"/>
      <c r="J11" s="686"/>
      <c r="K11" s="31" t="str">
        <f>ЗАПОЛНИТЬ!A15</f>
        <v>за КОПФГ</v>
      </c>
      <c r="M11" s="708">
        <f>ЗАПОЛНИТЬ!B15</f>
        <v>420</v>
      </c>
      <c r="N11" s="708"/>
    </row>
    <row r="12" spans="1:16" s="2" customFormat="1" ht="11.25" customHeight="1" x14ac:dyDescent="0.2">
      <c r="A12" s="723" t="s">
        <v>1248</v>
      </c>
      <c r="B12" s="723"/>
      <c r="C12" s="15"/>
      <c r="D12" s="114" t="str">
        <f>ЗАПОЛНИТЬ!H9</f>
        <v>220</v>
      </c>
      <c r="E12" s="722" t="str">
        <f>IF(D12&gt;0,VLOOKUP(D12,'ДовидникКВК(ГОС)'!A:B,2,FALSE),"")</f>
        <v>Міністерство освіти і науки України</v>
      </c>
      <c r="F12" s="722"/>
      <c r="G12" s="722"/>
      <c r="H12" s="722"/>
      <c r="I12" s="722"/>
      <c r="J12" s="722"/>
      <c r="K12" s="212"/>
      <c r="L12" s="122"/>
      <c r="M12" s="122"/>
      <c r="N12" s="4"/>
    </row>
    <row r="13" spans="1:16" s="2" customFormat="1" ht="11.25" x14ac:dyDescent="0.2">
      <c r="A13" s="679" t="s">
        <v>1250</v>
      </c>
      <c r="B13" s="679"/>
      <c r="C13" s="15"/>
      <c r="D13" s="143"/>
      <c r="E13" s="688" t="str">
        <f>IF(D13&gt;0,VLOOKUP(D13,ДовидникКПК!B:C,2,FALSE),"")</f>
        <v/>
      </c>
      <c r="F13" s="688"/>
      <c r="G13" s="688"/>
      <c r="H13" s="688"/>
      <c r="I13" s="688"/>
      <c r="J13" s="688"/>
      <c r="K13" s="688"/>
      <c r="L13" s="688"/>
      <c r="M13" s="688"/>
      <c r="N13" s="4"/>
    </row>
    <row r="14" spans="1:16" s="2" customFormat="1" ht="12" customHeight="1" x14ac:dyDescent="0.2">
      <c r="A14" s="691" t="s">
        <v>1940</v>
      </c>
      <c r="B14" s="691"/>
      <c r="C14" s="17"/>
      <c r="D14" s="89" t="str">
        <f>ЗАПОЛНИТЬ!H10</f>
        <v>001</v>
      </c>
      <c r="E14" s="692" t="str">
        <f>ЗАПОЛНИТЬ!I10</f>
        <v>-</v>
      </c>
      <c r="F14" s="692"/>
      <c r="G14" s="692"/>
      <c r="H14" s="692"/>
      <c r="I14" s="692"/>
      <c r="J14" s="692"/>
      <c r="K14" s="692"/>
      <c r="L14" s="692"/>
      <c r="M14" s="692"/>
      <c r="N14" s="6"/>
    </row>
    <row r="15" spans="1:16" s="2" customFormat="1" ht="43.5" customHeight="1" x14ac:dyDescent="0.2">
      <c r="A15" s="691" t="s">
        <v>2755</v>
      </c>
      <c r="B15" s="691"/>
      <c r="C15" s="17"/>
      <c r="D15" s="34" t="s">
        <v>1256</v>
      </c>
      <c r="E15" s="692" t="str">
        <f>VLOOKUP(RIGHT(D15,4),КПКВМБ!A:B,2,FALSE)</f>
        <v>-</v>
      </c>
      <c r="F15" s="692"/>
      <c r="G15" s="692"/>
      <c r="H15" s="692"/>
      <c r="I15" s="692"/>
      <c r="J15" s="692"/>
      <c r="K15" s="692"/>
      <c r="L15" s="692"/>
      <c r="M15" s="692"/>
      <c r="N15" s="6"/>
    </row>
    <row r="16" spans="1:16" s="2" customFormat="1" ht="11.25" x14ac:dyDescent="0.2">
      <c r="A16" s="83" t="s">
        <v>5599</v>
      </c>
    </row>
    <row r="17" spans="1:14" s="2" customFormat="1" ht="12" thickBot="1" x14ac:dyDescent="0.25">
      <c r="A17" s="7" t="s">
        <v>2758</v>
      </c>
    </row>
    <row r="18" spans="1:14" s="2" customFormat="1" ht="20.25" customHeight="1" thickTop="1" thickBot="1" x14ac:dyDescent="0.25">
      <c r="A18" s="673" t="s">
        <v>1251</v>
      </c>
      <c r="B18" s="705" t="s">
        <v>13</v>
      </c>
      <c r="C18" s="705" t="s">
        <v>1253</v>
      </c>
      <c r="D18" s="705" t="s">
        <v>21</v>
      </c>
      <c r="E18" s="705" t="s">
        <v>2511</v>
      </c>
      <c r="F18" s="705" t="s">
        <v>12</v>
      </c>
      <c r="G18" s="705"/>
      <c r="H18" s="705" t="s">
        <v>1067</v>
      </c>
      <c r="I18" s="705" t="s">
        <v>10</v>
      </c>
      <c r="J18" s="705" t="s">
        <v>392</v>
      </c>
      <c r="K18" s="705"/>
      <c r="L18" s="705" t="s">
        <v>393</v>
      </c>
      <c r="M18" s="705" t="s">
        <v>9</v>
      </c>
      <c r="N18" s="705"/>
    </row>
    <row r="19" spans="1:14" s="2" customFormat="1" ht="12.75" thickTop="1" thickBot="1" x14ac:dyDescent="0.25">
      <c r="A19" s="673"/>
      <c r="B19" s="705"/>
      <c r="C19" s="705"/>
      <c r="D19" s="705"/>
      <c r="E19" s="705"/>
      <c r="F19" s="705" t="s">
        <v>1254</v>
      </c>
      <c r="G19" s="706" t="s">
        <v>2516</v>
      </c>
      <c r="H19" s="705"/>
      <c r="I19" s="705"/>
      <c r="J19" s="705" t="s">
        <v>1254</v>
      </c>
      <c r="K19" s="706" t="s">
        <v>2519</v>
      </c>
      <c r="L19" s="705"/>
      <c r="M19" s="705" t="s">
        <v>1254</v>
      </c>
      <c r="N19" s="721" t="s">
        <v>2516</v>
      </c>
    </row>
    <row r="20" spans="1:14" s="2" customFormat="1" ht="26.25" customHeight="1" thickTop="1" thickBot="1" x14ac:dyDescent="0.25">
      <c r="A20" s="673"/>
      <c r="B20" s="705"/>
      <c r="C20" s="705"/>
      <c r="D20" s="705"/>
      <c r="E20" s="705"/>
      <c r="F20" s="705"/>
      <c r="G20" s="706"/>
      <c r="H20" s="705"/>
      <c r="I20" s="705"/>
      <c r="J20" s="705"/>
      <c r="K20" s="706"/>
      <c r="L20" s="705"/>
      <c r="M20" s="705"/>
      <c r="N20" s="721"/>
    </row>
    <row r="21" spans="1:14" s="2" customFormat="1" ht="12.75" thickTop="1" thickBot="1" x14ac:dyDescent="0.25">
      <c r="A21" s="372">
        <v>1</v>
      </c>
      <c r="B21" s="372">
        <v>2</v>
      </c>
      <c r="C21" s="372">
        <v>3</v>
      </c>
      <c r="D21" s="372">
        <v>4</v>
      </c>
      <c r="E21" s="372">
        <v>5</v>
      </c>
      <c r="F21" s="372">
        <v>6</v>
      </c>
      <c r="G21" s="372">
        <v>7</v>
      </c>
      <c r="H21" s="372">
        <v>8</v>
      </c>
      <c r="I21" s="372">
        <v>9</v>
      </c>
      <c r="J21" s="372">
        <v>10</v>
      </c>
      <c r="K21" s="372">
        <v>11</v>
      </c>
      <c r="L21" s="372">
        <v>12</v>
      </c>
      <c r="M21" s="372">
        <v>13</v>
      </c>
      <c r="N21" s="372">
        <v>14</v>
      </c>
    </row>
    <row r="22" spans="1:14" s="2" customFormat="1" ht="12.75" thickTop="1" thickBot="1" x14ac:dyDescent="0.25">
      <c r="A22" s="296" t="s">
        <v>2261</v>
      </c>
      <c r="B22" s="296" t="s">
        <v>1255</v>
      </c>
      <c r="C22" s="297" t="s">
        <v>1057</v>
      </c>
      <c r="D22" s="157">
        <f>D24+D59+D79+D84</f>
        <v>2316066</v>
      </c>
      <c r="E22" s="157">
        <f>E26+E29+E32+E33+E37+E45+E46+E86+E54</f>
        <v>0</v>
      </c>
      <c r="F22" s="157">
        <f t="shared" ref="F22:L22" si="0">F24+F59+F79+F84</f>
        <v>0</v>
      </c>
      <c r="G22" s="157">
        <f t="shared" si="0"/>
        <v>0</v>
      </c>
      <c r="H22" s="157">
        <f t="shared" si="0"/>
        <v>0</v>
      </c>
      <c r="I22" s="157">
        <f t="shared" si="0"/>
        <v>1199066.02</v>
      </c>
      <c r="J22" s="157">
        <f t="shared" si="0"/>
        <v>1199066.02</v>
      </c>
      <c r="K22" s="157">
        <f t="shared" si="0"/>
        <v>0</v>
      </c>
      <c r="L22" s="157">
        <f t="shared" si="0"/>
        <v>0</v>
      </c>
      <c r="M22" s="157">
        <f>F22-H22+I22-J22</f>
        <v>0</v>
      </c>
      <c r="N22" s="157">
        <f>N24+N59+N79+N84</f>
        <v>0</v>
      </c>
    </row>
    <row r="23" spans="1:14" s="2" customFormat="1" ht="12.75" thickTop="1" thickBot="1" x14ac:dyDescent="0.25">
      <c r="A23" s="176" t="s">
        <v>1155</v>
      </c>
      <c r="B23" s="296"/>
      <c r="C23" s="297"/>
      <c r="D23" s="157"/>
      <c r="E23" s="157"/>
      <c r="F23" s="157"/>
      <c r="G23" s="157"/>
      <c r="H23" s="157"/>
      <c r="I23" s="157"/>
      <c r="J23" s="157"/>
      <c r="K23" s="157"/>
      <c r="L23" s="157"/>
      <c r="M23" s="157"/>
      <c r="N23" s="157"/>
    </row>
    <row r="24" spans="1:14" s="2" customFormat="1" ht="12.75" thickTop="1" thickBot="1" x14ac:dyDescent="0.25">
      <c r="A24" s="177" t="s">
        <v>2297</v>
      </c>
      <c r="B24" s="296">
        <v>2000</v>
      </c>
      <c r="C24" s="297" t="s">
        <v>1058</v>
      </c>
      <c r="D24" s="157">
        <f t="shared" ref="D24:J24" si="1">D25+D30+D47+D50+D54+D58</f>
        <v>0</v>
      </c>
      <c r="E24" s="157">
        <v>0</v>
      </c>
      <c r="F24" s="157">
        <f>F25+F30+F47+F50+F54+F58</f>
        <v>0</v>
      </c>
      <c r="G24" s="157">
        <f>G25+G30+G47+G50+G54+G58</f>
        <v>0</v>
      </c>
      <c r="H24" s="157">
        <f t="shared" si="1"/>
        <v>0</v>
      </c>
      <c r="I24" s="157">
        <f t="shared" si="1"/>
        <v>0</v>
      </c>
      <c r="J24" s="157">
        <f t="shared" si="1"/>
        <v>0</v>
      </c>
      <c r="K24" s="157">
        <f>K25+K30+K47+K50+K54+K58</f>
        <v>0</v>
      </c>
      <c r="L24" s="157">
        <f>L25+L30+L47+L50+L54+L58</f>
        <v>0</v>
      </c>
      <c r="M24" s="157">
        <f>F24-H24+I24-J24</f>
        <v>0</v>
      </c>
      <c r="N24" s="157">
        <f>N25+N30+N47+N50+N54+N58</f>
        <v>0</v>
      </c>
    </row>
    <row r="25" spans="1:14" s="2" customFormat="1" ht="12.75" thickTop="1" thickBot="1" x14ac:dyDescent="0.25">
      <c r="A25" s="178" t="s">
        <v>2263</v>
      </c>
      <c r="B25" s="296">
        <v>2100</v>
      </c>
      <c r="C25" s="297" t="s">
        <v>1059</v>
      </c>
      <c r="D25" s="157">
        <f>D26+D29</f>
        <v>0</v>
      </c>
      <c r="E25" s="157">
        <v>0</v>
      </c>
      <c r="F25" s="157">
        <f t="shared" ref="F25:L25" si="2">F26+F29</f>
        <v>0</v>
      </c>
      <c r="G25" s="157">
        <f t="shared" si="2"/>
        <v>0</v>
      </c>
      <c r="H25" s="157">
        <f t="shared" si="2"/>
        <v>0</v>
      </c>
      <c r="I25" s="157">
        <f t="shared" si="2"/>
        <v>0</v>
      </c>
      <c r="J25" s="157">
        <f t="shared" si="2"/>
        <v>0</v>
      </c>
      <c r="K25" s="157">
        <f t="shared" si="2"/>
        <v>0</v>
      </c>
      <c r="L25" s="157">
        <f t="shared" si="2"/>
        <v>0</v>
      </c>
      <c r="M25" s="157">
        <f t="shared" ref="M25:M85" si="3">F25-H25+I25-J25</f>
        <v>0</v>
      </c>
      <c r="N25" s="157">
        <f>N26+N29</f>
        <v>0</v>
      </c>
    </row>
    <row r="26" spans="1:14" s="2" customFormat="1" ht="12.75" thickTop="1" thickBot="1" x14ac:dyDescent="0.25">
      <c r="A26" s="179" t="s">
        <v>2264</v>
      </c>
      <c r="B26" s="298">
        <v>2110</v>
      </c>
      <c r="C26" s="299" t="s">
        <v>1060</v>
      </c>
      <c r="D26" s="318">
        <f t="shared" ref="D26:L26" si="4">SUM(D27:D28)</f>
        <v>0</v>
      </c>
      <c r="E26" s="319">
        <v>0</v>
      </c>
      <c r="F26" s="318">
        <f>SUM(F27:F28)</f>
        <v>0</v>
      </c>
      <c r="G26" s="318">
        <f>SUM(G27:G28)</f>
        <v>0</v>
      </c>
      <c r="H26" s="318">
        <f t="shared" si="4"/>
        <v>0</v>
      </c>
      <c r="I26" s="318">
        <f t="shared" si="4"/>
        <v>0</v>
      </c>
      <c r="J26" s="318">
        <f t="shared" si="4"/>
        <v>0</v>
      </c>
      <c r="K26" s="318">
        <f>SUM(K27:K28)</f>
        <v>0</v>
      </c>
      <c r="L26" s="318">
        <f t="shared" si="4"/>
        <v>0</v>
      </c>
      <c r="M26" s="157">
        <f t="shared" si="3"/>
        <v>0</v>
      </c>
      <c r="N26" s="318">
        <f>SUM(N27:N28)</f>
        <v>0</v>
      </c>
    </row>
    <row r="27" spans="1:14" s="2" customFormat="1" ht="12.75" thickTop="1" thickBot="1" x14ac:dyDescent="0.25">
      <c r="A27" s="300" t="s">
        <v>1257</v>
      </c>
      <c r="B27" s="301">
        <v>2111</v>
      </c>
      <c r="C27" s="302" t="s">
        <v>1061</v>
      </c>
      <c r="D27" s="320">
        <v>0</v>
      </c>
      <c r="E27" s="321">
        <v>0</v>
      </c>
      <c r="F27" s="320">
        <v>0</v>
      </c>
      <c r="G27" s="320">
        <v>0</v>
      </c>
      <c r="H27" s="320">
        <v>0</v>
      </c>
      <c r="I27" s="320">
        <v>0</v>
      </c>
      <c r="J27" s="320">
        <v>0</v>
      </c>
      <c r="K27" s="320">
        <v>0</v>
      </c>
      <c r="L27" s="320">
        <v>0</v>
      </c>
      <c r="M27" s="157">
        <f t="shared" si="3"/>
        <v>0</v>
      </c>
      <c r="N27" s="320">
        <v>0</v>
      </c>
    </row>
    <row r="28" spans="1:14" s="2" customFormat="1" ht="12.75" thickTop="1" thickBot="1" x14ac:dyDescent="0.25">
      <c r="A28" s="300" t="s">
        <v>2265</v>
      </c>
      <c r="B28" s="301">
        <v>2112</v>
      </c>
      <c r="C28" s="302" t="s">
        <v>1062</v>
      </c>
      <c r="D28" s="320">
        <v>0</v>
      </c>
      <c r="E28" s="321">
        <v>0</v>
      </c>
      <c r="F28" s="320">
        <v>0</v>
      </c>
      <c r="G28" s="320">
        <v>0</v>
      </c>
      <c r="H28" s="320">
        <v>0</v>
      </c>
      <c r="I28" s="320">
        <v>0</v>
      </c>
      <c r="J28" s="320">
        <v>0</v>
      </c>
      <c r="K28" s="320">
        <v>0</v>
      </c>
      <c r="L28" s="320">
        <v>0</v>
      </c>
      <c r="M28" s="157">
        <f t="shared" si="3"/>
        <v>0</v>
      </c>
      <c r="N28" s="320">
        <v>0</v>
      </c>
    </row>
    <row r="29" spans="1:14" s="2" customFormat="1" ht="11.25" customHeight="1" thickTop="1" thickBot="1" x14ac:dyDescent="0.25">
      <c r="A29" s="180" t="s">
        <v>2266</v>
      </c>
      <c r="B29" s="298">
        <v>2120</v>
      </c>
      <c r="C29" s="299" t="s">
        <v>1063</v>
      </c>
      <c r="D29" s="319">
        <v>0</v>
      </c>
      <c r="E29" s="319">
        <v>0</v>
      </c>
      <c r="F29" s="319">
        <v>0</v>
      </c>
      <c r="G29" s="319">
        <v>0</v>
      </c>
      <c r="H29" s="319">
        <v>0</v>
      </c>
      <c r="I29" s="319">
        <v>0</v>
      </c>
      <c r="J29" s="319">
        <v>0</v>
      </c>
      <c r="K29" s="319">
        <v>0</v>
      </c>
      <c r="L29" s="319">
        <v>0</v>
      </c>
      <c r="M29" s="157">
        <f t="shared" si="3"/>
        <v>0</v>
      </c>
      <c r="N29" s="319">
        <v>0</v>
      </c>
    </row>
    <row r="30" spans="1:14" s="2" customFormat="1" ht="12.75" thickTop="1" thickBot="1" x14ac:dyDescent="0.25">
      <c r="A30" s="303" t="s">
        <v>2267</v>
      </c>
      <c r="B30" s="296">
        <v>2200</v>
      </c>
      <c r="C30" s="297" t="s">
        <v>1064</v>
      </c>
      <c r="D30" s="322">
        <f>SUM(D31:D37)+D44</f>
        <v>0</v>
      </c>
      <c r="E30" s="322">
        <v>0</v>
      </c>
      <c r="F30" s="322">
        <f t="shared" ref="F30:L30" si="5">SUM(F31:F37)+F44</f>
        <v>0</v>
      </c>
      <c r="G30" s="322">
        <f t="shared" si="5"/>
        <v>0</v>
      </c>
      <c r="H30" s="322">
        <f t="shared" si="5"/>
        <v>0</v>
      </c>
      <c r="I30" s="322">
        <f t="shared" si="5"/>
        <v>0</v>
      </c>
      <c r="J30" s="322">
        <f t="shared" si="5"/>
        <v>0</v>
      </c>
      <c r="K30" s="322">
        <f t="shared" si="5"/>
        <v>0</v>
      </c>
      <c r="L30" s="322">
        <f t="shared" si="5"/>
        <v>0</v>
      </c>
      <c r="M30" s="157">
        <f t="shared" si="3"/>
        <v>0</v>
      </c>
      <c r="N30" s="322">
        <f>SUM(N31:N37)+N44</f>
        <v>0</v>
      </c>
    </row>
    <row r="31" spans="1:14" s="2" customFormat="1" ht="12.75" thickTop="1" thickBot="1" x14ac:dyDescent="0.25">
      <c r="A31" s="304" t="s">
        <v>2268</v>
      </c>
      <c r="B31" s="298">
        <v>2210</v>
      </c>
      <c r="C31" s="299" t="s">
        <v>1065</v>
      </c>
      <c r="D31" s="319">
        <v>0</v>
      </c>
      <c r="E31" s="318">
        <v>0</v>
      </c>
      <c r="F31" s="319">
        <v>0</v>
      </c>
      <c r="G31" s="319">
        <v>0</v>
      </c>
      <c r="H31" s="319">
        <v>0</v>
      </c>
      <c r="I31" s="319">
        <v>0</v>
      </c>
      <c r="J31" s="319">
        <v>0</v>
      </c>
      <c r="K31" s="319">
        <v>0</v>
      </c>
      <c r="L31" s="319">
        <v>0</v>
      </c>
      <c r="M31" s="157">
        <f t="shared" si="3"/>
        <v>0</v>
      </c>
      <c r="N31" s="319">
        <v>0</v>
      </c>
    </row>
    <row r="32" spans="1:14" s="2" customFormat="1" ht="12.75" thickTop="1" thickBot="1" x14ac:dyDescent="0.25">
      <c r="A32" s="304" t="s">
        <v>2269</v>
      </c>
      <c r="B32" s="298">
        <v>2220</v>
      </c>
      <c r="C32" s="298">
        <v>100</v>
      </c>
      <c r="D32" s="319">
        <v>0</v>
      </c>
      <c r="E32" s="319">
        <v>0</v>
      </c>
      <c r="F32" s="319">
        <v>0</v>
      </c>
      <c r="G32" s="319">
        <v>0</v>
      </c>
      <c r="H32" s="319">
        <v>0</v>
      </c>
      <c r="I32" s="319">
        <v>0</v>
      </c>
      <c r="J32" s="319">
        <v>0</v>
      </c>
      <c r="K32" s="319">
        <v>0</v>
      </c>
      <c r="L32" s="319">
        <v>0</v>
      </c>
      <c r="M32" s="157">
        <f t="shared" si="3"/>
        <v>0</v>
      </c>
      <c r="N32" s="319">
        <v>0</v>
      </c>
    </row>
    <row r="33" spans="1:14" s="2" customFormat="1" ht="12.75" thickTop="1" thickBot="1" x14ac:dyDescent="0.25">
      <c r="A33" s="304" t="s">
        <v>2270</v>
      </c>
      <c r="B33" s="298">
        <v>2230</v>
      </c>
      <c r="C33" s="298">
        <v>110</v>
      </c>
      <c r="D33" s="319">
        <v>0</v>
      </c>
      <c r="E33" s="319">
        <v>0</v>
      </c>
      <c r="F33" s="319">
        <v>0</v>
      </c>
      <c r="G33" s="319">
        <v>0</v>
      </c>
      <c r="H33" s="319">
        <v>0</v>
      </c>
      <c r="I33" s="319">
        <v>0</v>
      </c>
      <c r="J33" s="319">
        <v>0</v>
      </c>
      <c r="K33" s="319">
        <v>0</v>
      </c>
      <c r="L33" s="319">
        <v>0</v>
      </c>
      <c r="M33" s="157">
        <f t="shared" si="3"/>
        <v>0</v>
      </c>
      <c r="N33" s="319">
        <v>0</v>
      </c>
    </row>
    <row r="34" spans="1:14" s="2" customFormat="1" ht="12.75" thickTop="1" thickBot="1" x14ac:dyDescent="0.25">
      <c r="A34" s="179" t="s">
        <v>2271</v>
      </c>
      <c r="B34" s="298">
        <v>2240</v>
      </c>
      <c r="C34" s="298">
        <v>120</v>
      </c>
      <c r="D34" s="319">
        <v>0</v>
      </c>
      <c r="E34" s="318">
        <v>0</v>
      </c>
      <c r="F34" s="319">
        <v>0</v>
      </c>
      <c r="G34" s="319">
        <v>0</v>
      </c>
      <c r="H34" s="319">
        <v>0</v>
      </c>
      <c r="I34" s="319">
        <v>0</v>
      </c>
      <c r="J34" s="319">
        <v>0</v>
      </c>
      <c r="K34" s="319">
        <v>0</v>
      </c>
      <c r="L34" s="319">
        <v>0</v>
      </c>
      <c r="M34" s="157">
        <f t="shared" si="3"/>
        <v>0</v>
      </c>
      <c r="N34" s="319">
        <v>0</v>
      </c>
    </row>
    <row r="35" spans="1:14" s="2" customFormat="1" ht="12.75" thickTop="1" thickBot="1" x14ac:dyDescent="0.25">
      <c r="A35" s="179" t="s">
        <v>1258</v>
      </c>
      <c r="B35" s="298">
        <v>2250</v>
      </c>
      <c r="C35" s="298">
        <v>130</v>
      </c>
      <c r="D35" s="319">
        <v>0</v>
      </c>
      <c r="E35" s="318">
        <v>0</v>
      </c>
      <c r="F35" s="319">
        <v>0</v>
      </c>
      <c r="G35" s="319">
        <v>0</v>
      </c>
      <c r="H35" s="319">
        <v>0</v>
      </c>
      <c r="I35" s="319">
        <v>0</v>
      </c>
      <c r="J35" s="319">
        <v>0</v>
      </c>
      <c r="K35" s="319">
        <v>0</v>
      </c>
      <c r="L35" s="319">
        <v>0</v>
      </c>
      <c r="M35" s="157">
        <f t="shared" si="3"/>
        <v>0</v>
      </c>
      <c r="N35" s="319">
        <v>0</v>
      </c>
    </row>
    <row r="36" spans="1:14" s="2" customFormat="1" ht="12.75" customHeight="1" thickTop="1" thickBot="1" x14ac:dyDescent="0.25">
      <c r="A36" s="305" t="s">
        <v>2272</v>
      </c>
      <c r="B36" s="298">
        <v>2260</v>
      </c>
      <c r="C36" s="298">
        <v>140</v>
      </c>
      <c r="D36" s="319">
        <v>0</v>
      </c>
      <c r="E36" s="318">
        <v>0</v>
      </c>
      <c r="F36" s="319">
        <v>0</v>
      </c>
      <c r="G36" s="319">
        <v>0</v>
      </c>
      <c r="H36" s="319">
        <v>0</v>
      </c>
      <c r="I36" s="319">
        <v>0</v>
      </c>
      <c r="J36" s="319">
        <v>0</v>
      </c>
      <c r="K36" s="319">
        <v>0</v>
      </c>
      <c r="L36" s="319">
        <v>0</v>
      </c>
      <c r="M36" s="157">
        <f t="shared" si="3"/>
        <v>0</v>
      </c>
      <c r="N36" s="319">
        <v>0</v>
      </c>
    </row>
    <row r="37" spans="1:14" s="2" customFormat="1" ht="12.75" thickTop="1" thickBot="1" x14ac:dyDescent="0.25">
      <c r="A37" s="180" t="s">
        <v>1259</v>
      </c>
      <c r="B37" s="298">
        <v>2270</v>
      </c>
      <c r="C37" s="298">
        <v>150</v>
      </c>
      <c r="D37" s="318">
        <f>SUM(D38:D43)</f>
        <v>0</v>
      </c>
      <c r="E37" s="319">
        <v>0</v>
      </c>
      <c r="F37" s="318">
        <f t="shared" ref="F37:L37" si="6">SUM(F38:F43)</f>
        <v>0</v>
      </c>
      <c r="G37" s="318">
        <f t="shared" si="6"/>
        <v>0</v>
      </c>
      <c r="H37" s="318">
        <f t="shared" si="6"/>
        <v>0</v>
      </c>
      <c r="I37" s="318">
        <f t="shared" si="6"/>
        <v>0</v>
      </c>
      <c r="J37" s="318">
        <f t="shared" si="6"/>
        <v>0</v>
      </c>
      <c r="K37" s="318">
        <f t="shared" si="6"/>
        <v>0</v>
      </c>
      <c r="L37" s="318">
        <f t="shared" si="6"/>
        <v>0</v>
      </c>
      <c r="M37" s="157">
        <f t="shared" si="3"/>
        <v>0</v>
      </c>
      <c r="N37" s="318">
        <f>SUM(N38:N43)</f>
        <v>0</v>
      </c>
    </row>
    <row r="38" spans="1:14" s="2" customFormat="1" ht="12.75" thickTop="1" thickBot="1" x14ac:dyDescent="0.25">
      <c r="A38" s="300" t="s">
        <v>1260</v>
      </c>
      <c r="B38" s="301">
        <v>2271</v>
      </c>
      <c r="C38" s="301">
        <v>160</v>
      </c>
      <c r="D38" s="320">
        <v>0</v>
      </c>
      <c r="E38" s="321">
        <v>0</v>
      </c>
      <c r="F38" s="320">
        <v>0</v>
      </c>
      <c r="G38" s="320">
        <v>0</v>
      </c>
      <c r="H38" s="320">
        <v>0</v>
      </c>
      <c r="I38" s="320">
        <v>0</v>
      </c>
      <c r="J38" s="320">
        <v>0</v>
      </c>
      <c r="K38" s="320">
        <v>0</v>
      </c>
      <c r="L38" s="320">
        <v>0</v>
      </c>
      <c r="M38" s="157">
        <f t="shared" si="3"/>
        <v>0</v>
      </c>
      <c r="N38" s="320">
        <v>0</v>
      </c>
    </row>
    <row r="39" spans="1:14" s="2" customFormat="1" ht="12.75" thickTop="1" thickBot="1" x14ac:dyDescent="0.25">
      <c r="A39" s="300" t="s">
        <v>2273</v>
      </c>
      <c r="B39" s="301">
        <v>2272</v>
      </c>
      <c r="C39" s="301">
        <v>170</v>
      </c>
      <c r="D39" s="320">
        <v>0</v>
      </c>
      <c r="E39" s="321">
        <v>0</v>
      </c>
      <c r="F39" s="320">
        <v>0</v>
      </c>
      <c r="G39" s="320">
        <v>0</v>
      </c>
      <c r="H39" s="320">
        <v>0</v>
      </c>
      <c r="I39" s="320">
        <v>0</v>
      </c>
      <c r="J39" s="320">
        <v>0</v>
      </c>
      <c r="K39" s="320">
        <v>0</v>
      </c>
      <c r="L39" s="320">
        <v>0</v>
      </c>
      <c r="M39" s="157">
        <f t="shared" si="3"/>
        <v>0</v>
      </c>
      <c r="N39" s="320">
        <v>0</v>
      </c>
    </row>
    <row r="40" spans="1:14" s="2" customFormat="1" ht="12.75" thickTop="1" thickBot="1" x14ac:dyDescent="0.25">
      <c r="A40" s="300" t="s">
        <v>1261</v>
      </c>
      <c r="B40" s="301">
        <v>2273</v>
      </c>
      <c r="C40" s="301">
        <v>180</v>
      </c>
      <c r="D40" s="320">
        <v>0</v>
      </c>
      <c r="E40" s="321">
        <v>0</v>
      </c>
      <c r="F40" s="320">
        <v>0</v>
      </c>
      <c r="G40" s="320">
        <v>0</v>
      </c>
      <c r="H40" s="320">
        <v>0</v>
      </c>
      <c r="I40" s="320">
        <v>0</v>
      </c>
      <c r="J40" s="320">
        <v>0</v>
      </c>
      <c r="K40" s="320">
        <v>0</v>
      </c>
      <c r="L40" s="320">
        <v>0</v>
      </c>
      <c r="M40" s="157">
        <f t="shared" si="3"/>
        <v>0</v>
      </c>
      <c r="N40" s="320">
        <v>0</v>
      </c>
    </row>
    <row r="41" spans="1:14" s="2" customFormat="1" ht="12.75" thickTop="1" thickBot="1" x14ac:dyDescent="0.25">
      <c r="A41" s="300" t="s">
        <v>1262</v>
      </c>
      <c r="B41" s="301">
        <v>2274</v>
      </c>
      <c r="C41" s="301">
        <v>190</v>
      </c>
      <c r="D41" s="320">
        <v>0</v>
      </c>
      <c r="E41" s="321">
        <v>0</v>
      </c>
      <c r="F41" s="320">
        <v>0</v>
      </c>
      <c r="G41" s="320">
        <v>0</v>
      </c>
      <c r="H41" s="320">
        <v>0</v>
      </c>
      <c r="I41" s="320">
        <v>0</v>
      </c>
      <c r="J41" s="320">
        <v>0</v>
      </c>
      <c r="K41" s="320">
        <v>0</v>
      </c>
      <c r="L41" s="320">
        <v>0</v>
      </c>
      <c r="M41" s="157">
        <f t="shared" si="3"/>
        <v>0</v>
      </c>
      <c r="N41" s="320">
        <v>0</v>
      </c>
    </row>
    <row r="42" spans="1:14" s="2" customFormat="1" ht="12.75" thickTop="1" thickBot="1" x14ac:dyDescent="0.25">
      <c r="A42" s="300" t="s">
        <v>1263</v>
      </c>
      <c r="B42" s="301">
        <v>2275</v>
      </c>
      <c r="C42" s="301">
        <v>200</v>
      </c>
      <c r="D42" s="320">
        <v>0</v>
      </c>
      <c r="E42" s="321">
        <v>0</v>
      </c>
      <c r="F42" s="320">
        <v>0</v>
      </c>
      <c r="G42" s="320">
        <v>0</v>
      </c>
      <c r="H42" s="320">
        <v>0</v>
      </c>
      <c r="I42" s="320">
        <v>0</v>
      </c>
      <c r="J42" s="320">
        <v>0</v>
      </c>
      <c r="K42" s="320">
        <v>0</v>
      </c>
      <c r="L42" s="320">
        <v>0</v>
      </c>
      <c r="M42" s="157">
        <f t="shared" si="3"/>
        <v>0</v>
      </c>
      <c r="N42" s="320">
        <v>0</v>
      </c>
    </row>
    <row r="43" spans="1:14" s="2" customFormat="1" ht="12.75" thickTop="1" thickBot="1" x14ac:dyDescent="0.25">
      <c r="A43" s="300" t="s">
        <v>2510</v>
      </c>
      <c r="B43" s="301">
        <v>2276</v>
      </c>
      <c r="C43" s="301">
        <v>210</v>
      </c>
      <c r="D43" s="320">
        <v>0</v>
      </c>
      <c r="E43" s="321">
        <v>0</v>
      </c>
      <c r="F43" s="320">
        <v>0</v>
      </c>
      <c r="G43" s="320">
        <v>0</v>
      </c>
      <c r="H43" s="320">
        <v>0</v>
      </c>
      <c r="I43" s="320">
        <v>0</v>
      </c>
      <c r="J43" s="320">
        <v>0</v>
      </c>
      <c r="K43" s="320">
        <v>0</v>
      </c>
      <c r="L43" s="320">
        <v>0</v>
      </c>
      <c r="M43" s="157">
        <f t="shared" si="3"/>
        <v>0</v>
      </c>
      <c r="N43" s="320">
        <v>0</v>
      </c>
    </row>
    <row r="44" spans="1:14" s="2" customFormat="1" ht="24" thickTop="1" thickBot="1" x14ac:dyDescent="0.25">
      <c r="A44" s="305" t="s">
        <v>2274</v>
      </c>
      <c r="B44" s="298">
        <v>2280</v>
      </c>
      <c r="C44" s="298">
        <v>220</v>
      </c>
      <c r="D44" s="318">
        <f>SUM(D45:D46)</f>
        <v>0</v>
      </c>
      <c r="E44" s="318">
        <v>0</v>
      </c>
      <c r="F44" s="318">
        <f t="shared" ref="F44:L44" si="7">SUM(F45:F46)</f>
        <v>0</v>
      </c>
      <c r="G44" s="318">
        <f t="shared" si="7"/>
        <v>0</v>
      </c>
      <c r="H44" s="318">
        <f t="shared" si="7"/>
        <v>0</v>
      </c>
      <c r="I44" s="318">
        <f t="shared" si="7"/>
        <v>0</v>
      </c>
      <c r="J44" s="318">
        <f t="shared" si="7"/>
        <v>0</v>
      </c>
      <c r="K44" s="318">
        <f t="shared" si="7"/>
        <v>0</v>
      </c>
      <c r="L44" s="318">
        <f t="shared" si="7"/>
        <v>0</v>
      </c>
      <c r="M44" s="157">
        <f t="shared" si="3"/>
        <v>0</v>
      </c>
      <c r="N44" s="318">
        <f>SUM(N45:N46)</f>
        <v>0</v>
      </c>
    </row>
    <row r="45" spans="1:14" s="2" customFormat="1" ht="24" thickTop="1" thickBot="1" x14ac:dyDescent="0.25">
      <c r="A45" s="339" t="s">
        <v>2275</v>
      </c>
      <c r="B45" s="177">
        <v>2281</v>
      </c>
      <c r="C45" s="177">
        <v>230</v>
      </c>
      <c r="D45" s="320">
        <v>0</v>
      </c>
      <c r="E45" s="320">
        <v>0</v>
      </c>
      <c r="F45" s="320">
        <v>0</v>
      </c>
      <c r="G45" s="320">
        <v>0</v>
      </c>
      <c r="H45" s="320">
        <v>0</v>
      </c>
      <c r="I45" s="320">
        <v>0</v>
      </c>
      <c r="J45" s="320">
        <v>0</v>
      </c>
      <c r="K45" s="320">
        <v>0</v>
      </c>
      <c r="L45" s="320">
        <v>0</v>
      </c>
      <c r="M45" s="157">
        <f t="shared" si="3"/>
        <v>0</v>
      </c>
      <c r="N45" s="320">
        <v>0</v>
      </c>
    </row>
    <row r="46" spans="1:14" s="2" customFormat="1" ht="24" thickTop="1" thickBot="1" x14ac:dyDescent="0.25">
      <c r="A46" s="312" t="s">
        <v>2276</v>
      </c>
      <c r="B46" s="177">
        <v>2282</v>
      </c>
      <c r="C46" s="177">
        <v>240</v>
      </c>
      <c r="D46" s="320">
        <v>0</v>
      </c>
      <c r="E46" s="320">
        <v>0</v>
      </c>
      <c r="F46" s="320">
        <v>0</v>
      </c>
      <c r="G46" s="320">
        <v>0</v>
      </c>
      <c r="H46" s="320">
        <v>0</v>
      </c>
      <c r="I46" s="320">
        <v>0</v>
      </c>
      <c r="J46" s="320">
        <v>0</v>
      </c>
      <c r="K46" s="320">
        <v>0</v>
      </c>
      <c r="L46" s="320">
        <v>0</v>
      </c>
      <c r="M46" s="157">
        <f t="shared" si="3"/>
        <v>0</v>
      </c>
      <c r="N46" s="320">
        <v>0</v>
      </c>
    </row>
    <row r="47" spans="1:14" s="2" customFormat="1" ht="12.75" thickTop="1" thickBot="1" x14ac:dyDescent="0.25">
      <c r="A47" s="178" t="s">
        <v>2277</v>
      </c>
      <c r="B47" s="181">
        <v>2400</v>
      </c>
      <c r="C47" s="181">
        <v>250</v>
      </c>
      <c r="D47" s="322">
        <f t="shared" ref="D47:L47" si="8">SUM(D48:D49)</f>
        <v>0</v>
      </c>
      <c r="E47" s="322">
        <f t="shared" si="8"/>
        <v>0</v>
      </c>
      <c r="F47" s="322">
        <f>SUM(F48:F49)</f>
        <v>0</v>
      </c>
      <c r="G47" s="322">
        <f>SUM(G48:G49)</f>
        <v>0</v>
      </c>
      <c r="H47" s="322">
        <f t="shared" si="8"/>
        <v>0</v>
      </c>
      <c r="I47" s="322">
        <f t="shared" si="8"/>
        <v>0</v>
      </c>
      <c r="J47" s="322">
        <f t="shared" si="8"/>
        <v>0</v>
      </c>
      <c r="K47" s="322">
        <f>SUM(K48:K49)</f>
        <v>0</v>
      </c>
      <c r="L47" s="322">
        <f t="shared" si="8"/>
        <v>0</v>
      </c>
      <c r="M47" s="157">
        <f t="shared" si="3"/>
        <v>0</v>
      </c>
      <c r="N47" s="322">
        <f>SUM(N48:N49)</f>
        <v>0</v>
      </c>
    </row>
    <row r="48" spans="1:14" s="2" customFormat="1" ht="12.75" thickTop="1" thickBot="1" x14ac:dyDescent="0.25">
      <c r="A48" s="309" t="s">
        <v>2278</v>
      </c>
      <c r="B48" s="182">
        <v>2410</v>
      </c>
      <c r="C48" s="182">
        <v>260</v>
      </c>
      <c r="D48" s="319">
        <v>0</v>
      </c>
      <c r="E48" s="318">
        <v>0</v>
      </c>
      <c r="F48" s="319">
        <v>0</v>
      </c>
      <c r="G48" s="319">
        <v>0</v>
      </c>
      <c r="H48" s="319">
        <v>0</v>
      </c>
      <c r="I48" s="319">
        <v>0</v>
      </c>
      <c r="J48" s="319">
        <v>0</v>
      </c>
      <c r="K48" s="319">
        <v>0</v>
      </c>
      <c r="L48" s="319">
        <v>0</v>
      </c>
      <c r="M48" s="157">
        <f t="shared" si="3"/>
        <v>0</v>
      </c>
      <c r="N48" s="319">
        <v>0</v>
      </c>
    </row>
    <row r="49" spans="1:14" s="2" customFormat="1" ht="12.75" thickTop="1" thickBot="1" x14ac:dyDescent="0.25">
      <c r="A49" s="309" t="s">
        <v>2279</v>
      </c>
      <c r="B49" s="182">
        <v>2420</v>
      </c>
      <c r="C49" s="182">
        <v>270</v>
      </c>
      <c r="D49" s="319">
        <v>0</v>
      </c>
      <c r="E49" s="318">
        <v>0</v>
      </c>
      <c r="F49" s="319">
        <v>0</v>
      </c>
      <c r="G49" s="319">
        <v>0</v>
      </c>
      <c r="H49" s="319">
        <v>0</v>
      </c>
      <c r="I49" s="319">
        <v>0</v>
      </c>
      <c r="J49" s="319">
        <v>0</v>
      </c>
      <c r="K49" s="319">
        <v>0</v>
      </c>
      <c r="L49" s="319">
        <v>0</v>
      </c>
      <c r="M49" s="157">
        <f t="shared" si="3"/>
        <v>0</v>
      </c>
      <c r="N49" s="319">
        <v>0</v>
      </c>
    </row>
    <row r="50" spans="1:14" s="2" customFormat="1" ht="11.25" customHeight="1" thickTop="1" thickBot="1" x14ac:dyDescent="0.25">
      <c r="A50" s="310" t="s">
        <v>2280</v>
      </c>
      <c r="B50" s="181">
        <v>2600</v>
      </c>
      <c r="C50" s="181">
        <v>280</v>
      </c>
      <c r="D50" s="322">
        <f t="shared" ref="D50:L50" si="9">SUM(D51:D53)</f>
        <v>0</v>
      </c>
      <c r="E50" s="322">
        <f t="shared" si="9"/>
        <v>0</v>
      </c>
      <c r="F50" s="322">
        <f>SUM(F51:F53)</f>
        <v>0</v>
      </c>
      <c r="G50" s="322">
        <f>SUM(G51:G53)</f>
        <v>0</v>
      </c>
      <c r="H50" s="322">
        <f t="shared" si="9"/>
        <v>0</v>
      </c>
      <c r="I50" s="322">
        <f t="shared" si="9"/>
        <v>0</v>
      </c>
      <c r="J50" s="322">
        <f t="shared" si="9"/>
        <v>0</v>
      </c>
      <c r="K50" s="322">
        <f>SUM(K51:K53)</f>
        <v>0</v>
      </c>
      <c r="L50" s="322">
        <f t="shared" si="9"/>
        <v>0</v>
      </c>
      <c r="M50" s="157">
        <f t="shared" si="3"/>
        <v>0</v>
      </c>
      <c r="N50" s="322">
        <f>SUM(N51:N53)</f>
        <v>0</v>
      </c>
    </row>
    <row r="51" spans="1:14" s="2" customFormat="1" ht="11.25" customHeight="1" thickTop="1" thickBot="1" x14ac:dyDescent="0.25">
      <c r="A51" s="180" t="s">
        <v>1264</v>
      </c>
      <c r="B51" s="182">
        <v>2610</v>
      </c>
      <c r="C51" s="182">
        <v>290</v>
      </c>
      <c r="D51" s="323">
        <v>0</v>
      </c>
      <c r="E51" s="324">
        <v>0</v>
      </c>
      <c r="F51" s="323">
        <v>0</v>
      </c>
      <c r="G51" s="323">
        <v>0</v>
      </c>
      <c r="H51" s="323">
        <v>0</v>
      </c>
      <c r="I51" s="323">
        <v>0</v>
      </c>
      <c r="J51" s="323">
        <v>0</v>
      </c>
      <c r="K51" s="323">
        <v>0</v>
      </c>
      <c r="L51" s="323">
        <v>0</v>
      </c>
      <c r="M51" s="157">
        <f t="shared" si="3"/>
        <v>0</v>
      </c>
      <c r="N51" s="323">
        <v>0</v>
      </c>
    </row>
    <row r="52" spans="1:14" s="2" customFormat="1" ht="12.75" thickTop="1" thickBot="1" x14ac:dyDescent="0.25">
      <c r="A52" s="180" t="s">
        <v>1265</v>
      </c>
      <c r="B52" s="182">
        <v>2620</v>
      </c>
      <c r="C52" s="182">
        <v>300</v>
      </c>
      <c r="D52" s="323">
        <v>0</v>
      </c>
      <c r="E52" s="324">
        <v>0</v>
      </c>
      <c r="F52" s="323">
        <v>0</v>
      </c>
      <c r="G52" s="323">
        <v>0</v>
      </c>
      <c r="H52" s="323">
        <v>0</v>
      </c>
      <c r="I52" s="323">
        <v>0</v>
      </c>
      <c r="J52" s="323">
        <v>0</v>
      </c>
      <c r="K52" s="323">
        <v>0</v>
      </c>
      <c r="L52" s="323">
        <v>0</v>
      </c>
      <c r="M52" s="157">
        <f t="shared" si="3"/>
        <v>0</v>
      </c>
      <c r="N52" s="323">
        <v>0</v>
      </c>
    </row>
    <row r="53" spans="1:14" s="2" customFormat="1" ht="12" customHeight="1" thickTop="1" thickBot="1" x14ac:dyDescent="0.25">
      <c r="A53" s="309" t="s">
        <v>2281</v>
      </c>
      <c r="B53" s="182">
        <v>2630</v>
      </c>
      <c r="C53" s="182">
        <v>310</v>
      </c>
      <c r="D53" s="323">
        <v>0</v>
      </c>
      <c r="E53" s="324">
        <v>0</v>
      </c>
      <c r="F53" s="323">
        <v>0</v>
      </c>
      <c r="G53" s="323">
        <v>0</v>
      </c>
      <c r="H53" s="323">
        <v>0</v>
      </c>
      <c r="I53" s="323">
        <v>0</v>
      </c>
      <c r="J53" s="323">
        <v>0</v>
      </c>
      <c r="K53" s="323">
        <v>0</v>
      </c>
      <c r="L53" s="323">
        <v>0</v>
      </c>
      <c r="M53" s="157">
        <f t="shared" si="3"/>
        <v>0</v>
      </c>
      <c r="N53" s="323">
        <v>0</v>
      </c>
    </row>
    <row r="54" spans="1:14" s="2" customFormat="1" ht="12.75" thickTop="1" thickBot="1" x14ac:dyDescent="0.25">
      <c r="A54" s="311" t="s">
        <v>2282</v>
      </c>
      <c r="B54" s="181">
        <v>2700</v>
      </c>
      <c r="C54" s="181">
        <v>320</v>
      </c>
      <c r="D54" s="325">
        <f t="shared" ref="D54:L54" si="10">SUM(D55:D57)</f>
        <v>0</v>
      </c>
      <c r="E54" s="325">
        <v>0</v>
      </c>
      <c r="F54" s="325">
        <f>SUM(F55:F57)</f>
        <v>0</v>
      </c>
      <c r="G54" s="325">
        <f>SUM(G55:G57)</f>
        <v>0</v>
      </c>
      <c r="H54" s="325">
        <f t="shared" si="10"/>
        <v>0</v>
      </c>
      <c r="I54" s="325">
        <f t="shared" si="10"/>
        <v>0</v>
      </c>
      <c r="J54" s="325">
        <f t="shared" si="10"/>
        <v>0</v>
      </c>
      <c r="K54" s="325">
        <f>SUM(K55:K57)</f>
        <v>0</v>
      </c>
      <c r="L54" s="325">
        <f t="shared" si="10"/>
        <v>0</v>
      </c>
      <c r="M54" s="157">
        <f t="shared" si="3"/>
        <v>0</v>
      </c>
      <c r="N54" s="325">
        <f>SUM(N55:N57)</f>
        <v>0</v>
      </c>
    </row>
    <row r="55" spans="1:14" s="2" customFormat="1" ht="12.75" thickTop="1" thickBot="1" x14ac:dyDescent="0.25">
      <c r="A55" s="180" t="s">
        <v>2283</v>
      </c>
      <c r="B55" s="182">
        <v>2710</v>
      </c>
      <c r="C55" s="182">
        <v>330</v>
      </c>
      <c r="D55" s="323">
        <v>0</v>
      </c>
      <c r="E55" s="324">
        <v>0</v>
      </c>
      <c r="F55" s="323">
        <v>0</v>
      </c>
      <c r="G55" s="323">
        <v>0</v>
      </c>
      <c r="H55" s="323">
        <v>0</v>
      </c>
      <c r="I55" s="323">
        <v>0</v>
      </c>
      <c r="J55" s="323">
        <v>0</v>
      </c>
      <c r="K55" s="323">
        <v>0</v>
      </c>
      <c r="L55" s="323">
        <v>0</v>
      </c>
      <c r="M55" s="157">
        <f t="shared" si="3"/>
        <v>0</v>
      </c>
      <c r="N55" s="323">
        <v>0</v>
      </c>
    </row>
    <row r="56" spans="1:14" s="2" customFormat="1" ht="12.75" thickTop="1" thickBot="1" x14ac:dyDescent="0.25">
      <c r="A56" s="180" t="s">
        <v>2284</v>
      </c>
      <c r="B56" s="182">
        <v>2720</v>
      </c>
      <c r="C56" s="182">
        <v>340</v>
      </c>
      <c r="D56" s="323">
        <v>0</v>
      </c>
      <c r="E56" s="324">
        <v>0</v>
      </c>
      <c r="F56" s="323">
        <v>0</v>
      </c>
      <c r="G56" s="323">
        <v>0</v>
      </c>
      <c r="H56" s="323">
        <v>0</v>
      </c>
      <c r="I56" s="323">
        <v>0</v>
      </c>
      <c r="J56" s="323">
        <v>0</v>
      </c>
      <c r="K56" s="323">
        <v>0</v>
      </c>
      <c r="L56" s="323">
        <v>0</v>
      </c>
      <c r="M56" s="157">
        <f t="shared" si="3"/>
        <v>0</v>
      </c>
      <c r="N56" s="323">
        <v>0</v>
      </c>
    </row>
    <row r="57" spans="1:14" s="2" customFormat="1" ht="12.75" thickTop="1" thickBot="1" x14ac:dyDescent="0.25">
      <c r="A57" s="180" t="s">
        <v>2285</v>
      </c>
      <c r="B57" s="182">
        <v>2730</v>
      </c>
      <c r="C57" s="182">
        <v>350</v>
      </c>
      <c r="D57" s="323">
        <v>0</v>
      </c>
      <c r="E57" s="324">
        <v>0</v>
      </c>
      <c r="F57" s="323">
        <v>0</v>
      </c>
      <c r="G57" s="323">
        <v>0</v>
      </c>
      <c r="H57" s="323">
        <v>0</v>
      </c>
      <c r="I57" s="323">
        <v>0</v>
      </c>
      <c r="J57" s="323">
        <v>0</v>
      </c>
      <c r="K57" s="323">
        <v>0</v>
      </c>
      <c r="L57" s="323">
        <v>0</v>
      </c>
      <c r="M57" s="157">
        <f t="shared" si="3"/>
        <v>0</v>
      </c>
      <c r="N57" s="323">
        <v>0</v>
      </c>
    </row>
    <row r="58" spans="1:14" s="2" customFormat="1" ht="12.75" thickTop="1" thickBot="1" x14ac:dyDescent="0.25">
      <c r="A58" s="311" t="s">
        <v>2286</v>
      </c>
      <c r="B58" s="181">
        <v>2800</v>
      </c>
      <c r="C58" s="181">
        <v>360</v>
      </c>
      <c r="D58" s="326">
        <v>0</v>
      </c>
      <c r="E58" s="325">
        <v>0</v>
      </c>
      <c r="F58" s="326">
        <v>0</v>
      </c>
      <c r="G58" s="326">
        <v>0</v>
      </c>
      <c r="H58" s="326">
        <v>0</v>
      </c>
      <c r="I58" s="326">
        <v>0</v>
      </c>
      <c r="J58" s="326">
        <v>0</v>
      </c>
      <c r="K58" s="326">
        <v>0</v>
      </c>
      <c r="L58" s="326">
        <v>0</v>
      </c>
      <c r="M58" s="157">
        <f t="shared" si="3"/>
        <v>0</v>
      </c>
      <c r="N58" s="326">
        <v>0</v>
      </c>
    </row>
    <row r="59" spans="1:14" s="2" customFormat="1" ht="12.75" thickTop="1" thickBot="1" x14ac:dyDescent="0.25">
      <c r="A59" s="181" t="s">
        <v>2287</v>
      </c>
      <c r="B59" s="181">
        <v>3000</v>
      </c>
      <c r="C59" s="181">
        <v>370</v>
      </c>
      <c r="D59" s="325">
        <f t="shared" ref="D59:L59" si="11">D60+D74</f>
        <v>2316066</v>
      </c>
      <c r="E59" s="325">
        <f t="shared" si="11"/>
        <v>0</v>
      </c>
      <c r="F59" s="325">
        <f>F60+F74</f>
        <v>0</v>
      </c>
      <c r="G59" s="325">
        <f>G60+G74</f>
        <v>0</v>
      </c>
      <c r="H59" s="325">
        <f t="shared" si="11"/>
        <v>0</v>
      </c>
      <c r="I59" s="325">
        <f t="shared" si="11"/>
        <v>1199066.02</v>
      </c>
      <c r="J59" s="325">
        <f t="shared" si="11"/>
        <v>1199066.02</v>
      </c>
      <c r="K59" s="325">
        <f>K60+K74</f>
        <v>0</v>
      </c>
      <c r="L59" s="325">
        <f t="shared" si="11"/>
        <v>0</v>
      </c>
      <c r="M59" s="157">
        <f t="shared" si="3"/>
        <v>0</v>
      </c>
      <c r="N59" s="325">
        <f>N60+N74</f>
        <v>0</v>
      </c>
    </row>
    <row r="60" spans="1:14" s="2" customFormat="1" ht="12.75" thickTop="1" thickBot="1" x14ac:dyDescent="0.25">
      <c r="A60" s="178" t="s">
        <v>1241</v>
      </c>
      <c r="B60" s="181">
        <v>3100</v>
      </c>
      <c r="C60" s="181">
        <v>380</v>
      </c>
      <c r="D60" s="325">
        <f t="shared" ref="D60:L60" si="12">D61+D62+D65+D68+D72+D73</f>
        <v>2316066</v>
      </c>
      <c r="E60" s="325">
        <f t="shared" si="12"/>
        <v>0</v>
      </c>
      <c r="F60" s="325">
        <f>F61+F62+F65+F68+F72+F73</f>
        <v>0</v>
      </c>
      <c r="G60" s="325">
        <f>G61+G62+G65+G68+G72+G73</f>
        <v>0</v>
      </c>
      <c r="H60" s="325">
        <f t="shared" si="12"/>
        <v>0</v>
      </c>
      <c r="I60" s="325">
        <f t="shared" si="12"/>
        <v>1199066.02</v>
      </c>
      <c r="J60" s="325">
        <f t="shared" si="12"/>
        <v>1199066.02</v>
      </c>
      <c r="K60" s="325">
        <f>K61+K62+K65+K68+K72+K73</f>
        <v>0</v>
      </c>
      <c r="L60" s="325">
        <f t="shared" si="12"/>
        <v>0</v>
      </c>
      <c r="M60" s="157">
        <f t="shared" si="3"/>
        <v>0</v>
      </c>
      <c r="N60" s="325">
        <f>N61+N62+N65+N68+N72+N73</f>
        <v>0</v>
      </c>
    </row>
    <row r="61" spans="1:14" s="2" customFormat="1" ht="12.75" thickTop="1" thickBot="1" x14ac:dyDescent="0.25">
      <c r="A61" s="180" t="s">
        <v>1266</v>
      </c>
      <c r="B61" s="182">
        <v>3110</v>
      </c>
      <c r="C61" s="182">
        <v>390</v>
      </c>
      <c r="D61" s="323">
        <v>0</v>
      </c>
      <c r="E61" s="324">
        <v>0</v>
      </c>
      <c r="F61" s="323">
        <v>0</v>
      </c>
      <c r="G61" s="323">
        <v>0</v>
      </c>
      <c r="H61" s="323">
        <v>0</v>
      </c>
      <c r="I61" s="323">
        <v>0</v>
      </c>
      <c r="J61" s="323">
        <v>0</v>
      </c>
      <c r="K61" s="323">
        <v>0</v>
      </c>
      <c r="L61" s="323">
        <v>0</v>
      </c>
      <c r="M61" s="157">
        <f t="shared" si="3"/>
        <v>0</v>
      </c>
      <c r="N61" s="323">
        <v>0</v>
      </c>
    </row>
    <row r="62" spans="1:14" s="2" customFormat="1" ht="12.75" thickTop="1" thickBot="1" x14ac:dyDescent="0.25">
      <c r="A62" s="309" t="s">
        <v>1267</v>
      </c>
      <c r="B62" s="182">
        <v>3120</v>
      </c>
      <c r="C62" s="182">
        <v>400</v>
      </c>
      <c r="D62" s="327">
        <f t="shared" ref="D62:L62" si="13">SUM(D63:D64)</f>
        <v>0</v>
      </c>
      <c r="E62" s="327">
        <f t="shared" si="13"/>
        <v>0</v>
      </c>
      <c r="F62" s="327">
        <f>SUM(F63:F64)</f>
        <v>0</v>
      </c>
      <c r="G62" s="327">
        <f>SUM(G63:G64)</f>
        <v>0</v>
      </c>
      <c r="H62" s="327">
        <f t="shared" si="13"/>
        <v>0</v>
      </c>
      <c r="I62" s="327">
        <f t="shared" si="13"/>
        <v>0</v>
      </c>
      <c r="J62" s="327">
        <f t="shared" si="13"/>
        <v>0</v>
      </c>
      <c r="K62" s="327">
        <f>SUM(K63:K64)</f>
        <v>0</v>
      </c>
      <c r="L62" s="327">
        <f t="shared" si="13"/>
        <v>0</v>
      </c>
      <c r="M62" s="157">
        <f t="shared" si="3"/>
        <v>0</v>
      </c>
      <c r="N62" s="327">
        <f>SUM(N63:N64)</f>
        <v>0</v>
      </c>
    </row>
    <row r="63" spans="1:14" s="2" customFormat="1" ht="12.75" thickTop="1" thickBot="1" x14ac:dyDescent="0.25">
      <c r="A63" s="312" t="s">
        <v>2288</v>
      </c>
      <c r="B63" s="177">
        <v>3121</v>
      </c>
      <c r="C63" s="177">
        <v>410</v>
      </c>
      <c r="D63" s="315">
        <v>0</v>
      </c>
      <c r="E63" s="328">
        <v>0</v>
      </c>
      <c r="F63" s="315">
        <v>0</v>
      </c>
      <c r="G63" s="315">
        <v>0</v>
      </c>
      <c r="H63" s="315">
        <v>0</v>
      </c>
      <c r="I63" s="315">
        <v>0</v>
      </c>
      <c r="J63" s="315">
        <v>0</v>
      </c>
      <c r="K63" s="315">
        <v>0</v>
      </c>
      <c r="L63" s="315">
        <v>0</v>
      </c>
      <c r="M63" s="157">
        <f t="shared" si="3"/>
        <v>0</v>
      </c>
      <c r="N63" s="315">
        <v>0</v>
      </c>
    </row>
    <row r="64" spans="1:14" s="2" customFormat="1" ht="12.75" thickTop="1" thickBot="1" x14ac:dyDescent="0.25">
      <c r="A64" s="312" t="s">
        <v>2289</v>
      </c>
      <c r="B64" s="177">
        <v>3122</v>
      </c>
      <c r="C64" s="177">
        <v>420</v>
      </c>
      <c r="D64" s="315">
        <v>0</v>
      </c>
      <c r="E64" s="328">
        <v>0</v>
      </c>
      <c r="F64" s="315">
        <v>0</v>
      </c>
      <c r="G64" s="315">
        <v>0</v>
      </c>
      <c r="H64" s="315">
        <v>0</v>
      </c>
      <c r="I64" s="315">
        <v>0</v>
      </c>
      <c r="J64" s="315">
        <v>0</v>
      </c>
      <c r="K64" s="315">
        <v>0</v>
      </c>
      <c r="L64" s="315">
        <v>0</v>
      </c>
      <c r="M64" s="157">
        <f t="shared" si="3"/>
        <v>0</v>
      </c>
      <c r="N64" s="315">
        <v>0</v>
      </c>
    </row>
    <row r="65" spans="1:14" s="2" customFormat="1" ht="12.75" thickTop="1" thickBot="1" x14ac:dyDescent="0.25">
      <c r="A65" s="179" t="s">
        <v>1268</v>
      </c>
      <c r="B65" s="182">
        <v>3130</v>
      </c>
      <c r="C65" s="182">
        <v>430</v>
      </c>
      <c r="D65" s="324">
        <f t="shared" ref="D65:L65" si="14">SUM(D66:D67)</f>
        <v>0</v>
      </c>
      <c r="E65" s="324">
        <f t="shared" si="14"/>
        <v>0</v>
      </c>
      <c r="F65" s="324">
        <f>SUM(F66:F67)</f>
        <v>0</v>
      </c>
      <c r="G65" s="324">
        <f>SUM(G66:G67)</f>
        <v>0</v>
      </c>
      <c r="H65" s="324">
        <f t="shared" si="14"/>
        <v>0</v>
      </c>
      <c r="I65" s="324">
        <f t="shared" si="14"/>
        <v>0</v>
      </c>
      <c r="J65" s="324">
        <f t="shared" si="14"/>
        <v>0</v>
      </c>
      <c r="K65" s="324">
        <f>SUM(K66:K67)</f>
        <v>0</v>
      </c>
      <c r="L65" s="324">
        <f t="shared" si="14"/>
        <v>0</v>
      </c>
      <c r="M65" s="157">
        <f t="shared" si="3"/>
        <v>0</v>
      </c>
      <c r="N65" s="324">
        <f>SUM(N66:N67)</f>
        <v>0</v>
      </c>
    </row>
    <row r="66" spans="1:14" s="2" customFormat="1" ht="12.75" thickTop="1" thickBot="1" x14ac:dyDescent="0.25">
      <c r="A66" s="312" t="s">
        <v>2290</v>
      </c>
      <c r="B66" s="177">
        <v>3131</v>
      </c>
      <c r="C66" s="177">
        <v>440</v>
      </c>
      <c r="D66" s="315">
        <v>0</v>
      </c>
      <c r="E66" s="328">
        <v>0</v>
      </c>
      <c r="F66" s="315">
        <v>0</v>
      </c>
      <c r="G66" s="315">
        <v>0</v>
      </c>
      <c r="H66" s="315">
        <v>0</v>
      </c>
      <c r="I66" s="315">
        <v>0</v>
      </c>
      <c r="J66" s="315">
        <v>0</v>
      </c>
      <c r="K66" s="315">
        <v>0</v>
      </c>
      <c r="L66" s="315">
        <v>0</v>
      </c>
      <c r="M66" s="157">
        <f t="shared" si="3"/>
        <v>0</v>
      </c>
      <c r="N66" s="315">
        <v>0</v>
      </c>
    </row>
    <row r="67" spans="1:14" s="2" customFormat="1" ht="12.75" thickTop="1" thickBot="1" x14ac:dyDescent="0.25">
      <c r="A67" s="312" t="s">
        <v>1242</v>
      </c>
      <c r="B67" s="177">
        <v>3132</v>
      </c>
      <c r="C67" s="177">
        <v>450</v>
      </c>
      <c r="D67" s="315">
        <v>0</v>
      </c>
      <c r="E67" s="328">
        <v>0</v>
      </c>
      <c r="F67" s="315">
        <v>0</v>
      </c>
      <c r="G67" s="315">
        <v>0</v>
      </c>
      <c r="H67" s="315">
        <v>0</v>
      </c>
      <c r="I67" s="315">
        <v>0</v>
      </c>
      <c r="J67" s="315">
        <v>0</v>
      </c>
      <c r="K67" s="315">
        <v>0</v>
      </c>
      <c r="L67" s="315">
        <v>0</v>
      </c>
      <c r="M67" s="157">
        <f t="shared" si="3"/>
        <v>0</v>
      </c>
      <c r="N67" s="315">
        <v>0</v>
      </c>
    </row>
    <row r="68" spans="1:14" s="2" customFormat="1" ht="12.75" thickTop="1" thickBot="1" x14ac:dyDescent="0.25">
      <c r="A68" s="179" t="s">
        <v>1243</v>
      </c>
      <c r="B68" s="182">
        <v>3140</v>
      </c>
      <c r="C68" s="182">
        <v>460</v>
      </c>
      <c r="D68" s="324">
        <f t="shared" ref="D68:L68" si="15">SUM(D69:D71)</f>
        <v>2316066</v>
      </c>
      <c r="E68" s="324">
        <f t="shared" si="15"/>
        <v>0</v>
      </c>
      <c r="F68" s="324">
        <f>SUM(F69:F71)</f>
        <v>0</v>
      </c>
      <c r="G68" s="324">
        <f>SUM(G69:G71)</f>
        <v>0</v>
      </c>
      <c r="H68" s="324">
        <f t="shared" si="15"/>
        <v>0</v>
      </c>
      <c r="I68" s="324">
        <f t="shared" si="15"/>
        <v>1199066.02</v>
      </c>
      <c r="J68" s="324">
        <f t="shared" si="15"/>
        <v>1199066.02</v>
      </c>
      <c r="K68" s="324">
        <f>SUM(K69:K71)</f>
        <v>0</v>
      </c>
      <c r="L68" s="324">
        <f t="shared" si="15"/>
        <v>0</v>
      </c>
      <c r="M68" s="157">
        <f t="shared" si="3"/>
        <v>0</v>
      </c>
      <c r="N68" s="324">
        <f>SUM(N69:N71)</f>
        <v>0</v>
      </c>
    </row>
    <row r="69" spans="1:14" s="2" customFormat="1" ht="13.5" thickTop="1" thickBot="1" x14ac:dyDescent="0.25">
      <c r="A69" s="313" t="s">
        <v>2291</v>
      </c>
      <c r="B69" s="177">
        <v>3141</v>
      </c>
      <c r="C69" s="177">
        <v>470</v>
      </c>
      <c r="D69" s="315">
        <v>0</v>
      </c>
      <c r="E69" s="328">
        <v>0</v>
      </c>
      <c r="F69" s="315">
        <v>0</v>
      </c>
      <c r="G69" s="315">
        <v>0</v>
      </c>
      <c r="H69" s="315">
        <v>0</v>
      </c>
      <c r="I69" s="315">
        <v>0</v>
      </c>
      <c r="J69" s="315">
        <v>0</v>
      </c>
      <c r="K69" s="315">
        <v>0</v>
      </c>
      <c r="L69" s="315">
        <v>0</v>
      </c>
      <c r="M69" s="157">
        <f t="shared" si="3"/>
        <v>0</v>
      </c>
      <c r="N69" s="315">
        <v>0</v>
      </c>
    </row>
    <row r="70" spans="1:14" s="2" customFormat="1" ht="13.5" thickTop="1" thickBot="1" x14ac:dyDescent="0.25">
      <c r="A70" s="313" t="s">
        <v>2292</v>
      </c>
      <c r="B70" s="177">
        <v>3142</v>
      </c>
      <c r="C70" s="177">
        <v>480</v>
      </c>
      <c r="D70" s="315">
        <v>2316066</v>
      </c>
      <c r="E70" s="328">
        <v>0</v>
      </c>
      <c r="F70" s="315">
        <v>0</v>
      </c>
      <c r="G70" s="315">
        <v>0</v>
      </c>
      <c r="H70" s="315">
        <v>0</v>
      </c>
      <c r="I70" s="315">
        <v>1199066.02</v>
      </c>
      <c r="J70" s="315">
        <v>1199066.02</v>
      </c>
      <c r="K70" s="315">
        <v>0</v>
      </c>
      <c r="L70" s="315">
        <v>0</v>
      </c>
      <c r="M70" s="157">
        <f t="shared" si="3"/>
        <v>0</v>
      </c>
      <c r="N70" s="315">
        <v>0</v>
      </c>
    </row>
    <row r="71" spans="1:14" s="2" customFormat="1" ht="13.5" thickTop="1" thickBot="1" x14ac:dyDescent="0.25">
      <c r="A71" s="313" t="s">
        <v>2293</v>
      </c>
      <c r="B71" s="177">
        <v>3143</v>
      </c>
      <c r="C71" s="177">
        <v>490</v>
      </c>
      <c r="D71" s="315">
        <v>0</v>
      </c>
      <c r="E71" s="328">
        <v>0</v>
      </c>
      <c r="F71" s="315">
        <v>0</v>
      </c>
      <c r="G71" s="315">
        <v>0</v>
      </c>
      <c r="H71" s="315">
        <v>0</v>
      </c>
      <c r="I71" s="315">
        <v>0</v>
      </c>
      <c r="J71" s="315">
        <v>0</v>
      </c>
      <c r="K71" s="315">
        <v>0</v>
      </c>
      <c r="L71" s="315">
        <v>0</v>
      </c>
      <c r="M71" s="157">
        <f t="shared" si="3"/>
        <v>0</v>
      </c>
      <c r="N71" s="315">
        <v>0</v>
      </c>
    </row>
    <row r="72" spans="1:14" s="2" customFormat="1" ht="12.75" thickTop="1" thickBot="1" x14ac:dyDescent="0.25">
      <c r="A72" s="179" t="s">
        <v>1269</v>
      </c>
      <c r="B72" s="182">
        <v>3150</v>
      </c>
      <c r="C72" s="182">
        <v>500</v>
      </c>
      <c r="D72" s="323">
        <v>0</v>
      </c>
      <c r="E72" s="324">
        <v>0</v>
      </c>
      <c r="F72" s="323">
        <v>0</v>
      </c>
      <c r="G72" s="323">
        <v>0</v>
      </c>
      <c r="H72" s="323">
        <v>0</v>
      </c>
      <c r="I72" s="323">
        <v>0</v>
      </c>
      <c r="J72" s="323">
        <v>0</v>
      </c>
      <c r="K72" s="323">
        <v>0</v>
      </c>
      <c r="L72" s="323">
        <v>0</v>
      </c>
      <c r="M72" s="157">
        <f t="shared" si="3"/>
        <v>0</v>
      </c>
      <c r="N72" s="323">
        <v>0</v>
      </c>
    </row>
    <row r="73" spans="1:14" s="2" customFormat="1" ht="12.75" thickTop="1" thickBot="1" x14ac:dyDescent="0.25">
      <c r="A73" s="179" t="s">
        <v>2294</v>
      </c>
      <c r="B73" s="182">
        <v>3160</v>
      </c>
      <c r="C73" s="182">
        <v>510</v>
      </c>
      <c r="D73" s="323">
        <v>0</v>
      </c>
      <c r="E73" s="324">
        <v>0</v>
      </c>
      <c r="F73" s="323">
        <v>0</v>
      </c>
      <c r="G73" s="323">
        <v>0</v>
      </c>
      <c r="H73" s="323">
        <v>0</v>
      </c>
      <c r="I73" s="323">
        <v>0</v>
      </c>
      <c r="J73" s="323">
        <v>0</v>
      </c>
      <c r="K73" s="323">
        <v>0</v>
      </c>
      <c r="L73" s="323">
        <v>0</v>
      </c>
      <c r="M73" s="157">
        <f t="shared" si="3"/>
        <v>0</v>
      </c>
      <c r="N73" s="323">
        <v>0</v>
      </c>
    </row>
    <row r="74" spans="1:14" s="2" customFormat="1" ht="12.75" thickTop="1" thickBot="1" x14ac:dyDescent="0.25">
      <c r="A74" s="178" t="s">
        <v>1270</v>
      </c>
      <c r="B74" s="181">
        <v>3200</v>
      </c>
      <c r="C74" s="181">
        <v>520</v>
      </c>
      <c r="D74" s="325">
        <f t="shared" ref="D74:L74" si="16">SUM(D75:D78)</f>
        <v>0</v>
      </c>
      <c r="E74" s="325">
        <f t="shared" si="16"/>
        <v>0</v>
      </c>
      <c r="F74" s="325">
        <f>SUM(F75:F78)</f>
        <v>0</v>
      </c>
      <c r="G74" s="325">
        <f>SUM(G75:G78)</f>
        <v>0</v>
      </c>
      <c r="H74" s="325">
        <f t="shared" si="16"/>
        <v>0</v>
      </c>
      <c r="I74" s="325">
        <f t="shared" si="16"/>
        <v>0</v>
      </c>
      <c r="J74" s="325">
        <f t="shared" si="16"/>
        <v>0</v>
      </c>
      <c r="K74" s="325">
        <f>SUM(K75:K78)</f>
        <v>0</v>
      </c>
      <c r="L74" s="325">
        <f t="shared" si="16"/>
        <v>0</v>
      </c>
      <c r="M74" s="157">
        <f t="shared" si="3"/>
        <v>0</v>
      </c>
      <c r="N74" s="325">
        <f>SUM(N75:N78)</f>
        <v>0</v>
      </c>
    </row>
    <row r="75" spans="1:14" s="2" customFormat="1" ht="12.75" thickTop="1" thickBot="1" x14ac:dyDescent="0.25">
      <c r="A75" s="180" t="s">
        <v>1165</v>
      </c>
      <c r="B75" s="182">
        <v>3210</v>
      </c>
      <c r="C75" s="182">
        <v>530</v>
      </c>
      <c r="D75" s="330">
        <v>0</v>
      </c>
      <c r="E75" s="331">
        <v>0</v>
      </c>
      <c r="F75" s="330">
        <v>0</v>
      </c>
      <c r="G75" s="330">
        <v>0</v>
      </c>
      <c r="H75" s="330">
        <v>0</v>
      </c>
      <c r="I75" s="330">
        <v>0</v>
      </c>
      <c r="J75" s="330">
        <v>0</v>
      </c>
      <c r="K75" s="330">
        <v>0</v>
      </c>
      <c r="L75" s="330">
        <v>0</v>
      </c>
      <c r="M75" s="157">
        <f t="shared" si="3"/>
        <v>0</v>
      </c>
      <c r="N75" s="330">
        <v>0</v>
      </c>
    </row>
    <row r="76" spans="1:14" s="2" customFormat="1" ht="12.75" thickTop="1" thickBot="1" x14ac:dyDescent="0.25">
      <c r="A76" s="180" t="s">
        <v>1271</v>
      </c>
      <c r="B76" s="182">
        <v>3220</v>
      </c>
      <c r="C76" s="182">
        <v>540</v>
      </c>
      <c r="D76" s="330">
        <v>0</v>
      </c>
      <c r="E76" s="331">
        <v>0</v>
      </c>
      <c r="F76" s="330">
        <v>0</v>
      </c>
      <c r="G76" s="330">
        <v>0</v>
      </c>
      <c r="H76" s="330">
        <v>0</v>
      </c>
      <c r="I76" s="330">
        <v>0</v>
      </c>
      <c r="J76" s="330">
        <v>0</v>
      </c>
      <c r="K76" s="330">
        <v>0</v>
      </c>
      <c r="L76" s="330">
        <v>0</v>
      </c>
      <c r="M76" s="157">
        <f t="shared" si="3"/>
        <v>0</v>
      </c>
      <c r="N76" s="330">
        <v>0</v>
      </c>
    </row>
    <row r="77" spans="1:14" s="2" customFormat="1" ht="11.25" customHeight="1" thickTop="1" thickBot="1" x14ac:dyDescent="0.25">
      <c r="A77" s="179" t="s">
        <v>2295</v>
      </c>
      <c r="B77" s="182">
        <v>3230</v>
      </c>
      <c r="C77" s="182">
        <v>550</v>
      </c>
      <c r="D77" s="330">
        <v>0</v>
      </c>
      <c r="E77" s="331">
        <v>0</v>
      </c>
      <c r="F77" s="330">
        <v>0</v>
      </c>
      <c r="G77" s="330">
        <v>0</v>
      </c>
      <c r="H77" s="330">
        <v>0</v>
      </c>
      <c r="I77" s="330">
        <v>0</v>
      </c>
      <c r="J77" s="330">
        <v>0</v>
      </c>
      <c r="K77" s="330">
        <v>0</v>
      </c>
      <c r="L77" s="330">
        <v>0</v>
      </c>
      <c r="M77" s="157">
        <f t="shared" si="3"/>
        <v>0</v>
      </c>
      <c r="N77" s="330">
        <v>0</v>
      </c>
    </row>
    <row r="78" spans="1:14" s="2" customFormat="1" ht="12.75" thickTop="1" thickBot="1" x14ac:dyDescent="0.25">
      <c r="A78" s="180" t="s">
        <v>1272</v>
      </c>
      <c r="B78" s="182">
        <v>3240</v>
      </c>
      <c r="C78" s="182">
        <v>560</v>
      </c>
      <c r="D78" s="323">
        <v>0</v>
      </c>
      <c r="E78" s="324">
        <v>0</v>
      </c>
      <c r="F78" s="323">
        <v>0</v>
      </c>
      <c r="G78" s="323">
        <v>0</v>
      </c>
      <c r="H78" s="323">
        <v>0</v>
      </c>
      <c r="I78" s="323">
        <v>0</v>
      </c>
      <c r="J78" s="323">
        <v>0</v>
      </c>
      <c r="K78" s="323">
        <v>0</v>
      </c>
      <c r="L78" s="323">
        <v>0</v>
      </c>
      <c r="M78" s="157">
        <f t="shared" si="3"/>
        <v>0</v>
      </c>
      <c r="N78" s="323">
        <v>0</v>
      </c>
    </row>
    <row r="79" spans="1:14" s="2" customFormat="1" ht="12.75" thickTop="1" thickBot="1" x14ac:dyDescent="0.25">
      <c r="A79" s="181" t="s">
        <v>1230</v>
      </c>
      <c r="B79" s="181">
        <v>4100</v>
      </c>
      <c r="C79" s="181">
        <v>570</v>
      </c>
      <c r="D79" s="331">
        <f t="shared" ref="D79:N79" si="17">SUM(D80)</f>
        <v>0</v>
      </c>
      <c r="E79" s="331">
        <f t="shared" si="17"/>
        <v>0</v>
      </c>
      <c r="F79" s="331">
        <f t="shared" si="17"/>
        <v>0</v>
      </c>
      <c r="G79" s="331">
        <f t="shared" si="17"/>
        <v>0</v>
      </c>
      <c r="H79" s="331">
        <f t="shared" si="17"/>
        <v>0</v>
      </c>
      <c r="I79" s="331">
        <f t="shared" si="17"/>
        <v>0</v>
      </c>
      <c r="J79" s="331">
        <f t="shared" si="17"/>
        <v>0</v>
      </c>
      <c r="K79" s="331">
        <f t="shared" si="17"/>
        <v>0</v>
      </c>
      <c r="L79" s="331">
        <f t="shared" si="17"/>
        <v>0</v>
      </c>
      <c r="M79" s="157">
        <f t="shared" si="3"/>
        <v>0</v>
      </c>
      <c r="N79" s="331">
        <f t="shared" si="17"/>
        <v>0</v>
      </c>
    </row>
    <row r="80" spans="1:14" s="2" customFormat="1" ht="12.75" thickTop="1" thickBot="1" x14ac:dyDescent="0.25">
      <c r="A80" s="179" t="s">
        <v>1275</v>
      </c>
      <c r="B80" s="182">
        <v>4110</v>
      </c>
      <c r="C80" s="182">
        <v>580</v>
      </c>
      <c r="D80" s="324">
        <f t="shared" ref="D80:L80" si="18">SUM(D81:D83)</f>
        <v>0</v>
      </c>
      <c r="E80" s="324">
        <f t="shared" si="18"/>
        <v>0</v>
      </c>
      <c r="F80" s="324">
        <f>SUM(F81:F83)</f>
        <v>0</v>
      </c>
      <c r="G80" s="324">
        <f>SUM(G81:G83)</f>
        <v>0</v>
      </c>
      <c r="H80" s="324">
        <f t="shared" si="18"/>
        <v>0</v>
      </c>
      <c r="I80" s="324">
        <f t="shared" si="18"/>
        <v>0</v>
      </c>
      <c r="J80" s="324">
        <f t="shared" si="18"/>
        <v>0</v>
      </c>
      <c r="K80" s="324">
        <f>SUM(K81:K83)</f>
        <v>0</v>
      </c>
      <c r="L80" s="324">
        <f t="shared" si="18"/>
        <v>0</v>
      </c>
      <c r="M80" s="157">
        <f t="shared" si="3"/>
        <v>0</v>
      </c>
      <c r="N80" s="324">
        <f>SUM(N81:N83)</f>
        <v>0</v>
      </c>
    </row>
    <row r="81" spans="1:14" s="2" customFormat="1" ht="12.75" thickTop="1" thickBot="1" x14ac:dyDescent="0.25">
      <c r="A81" s="312" t="s">
        <v>1047</v>
      </c>
      <c r="B81" s="177">
        <v>4111</v>
      </c>
      <c r="C81" s="177">
        <v>590</v>
      </c>
      <c r="D81" s="323">
        <v>0</v>
      </c>
      <c r="E81" s="324">
        <v>0</v>
      </c>
      <c r="F81" s="323">
        <v>0</v>
      </c>
      <c r="G81" s="323">
        <v>0</v>
      </c>
      <c r="H81" s="323">
        <v>0</v>
      </c>
      <c r="I81" s="323">
        <v>0</v>
      </c>
      <c r="J81" s="323">
        <v>0</v>
      </c>
      <c r="K81" s="323">
        <v>0</v>
      </c>
      <c r="L81" s="323">
        <v>0</v>
      </c>
      <c r="M81" s="157">
        <f t="shared" si="3"/>
        <v>0</v>
      </c>
      <c r="N81" s="323">
        <v>0</v>
      </c>
    </row>
    <row r="82" spans="1:14" s="2" customFormat="1" ht="12.75" thickTop="1" thickBot="1" x14ac:dyDescent="0.25">
      <c r="A82" s="312" t="s">
        <v>1048</v>
      </c>
      <c r="B82" s="177">
        <v>4112</v>
      </c>
      <c r="C82" s="177">
        <v>600</v>
      </c>
      <c r="D82" s="323">
        <v>0</v>
      </c>
      <c r="E82" s="324">
        <v>0</v>
      </c>
      <c r="F82" s="323">
        <v>0</v>
      </c>
      <c r="G82" s="323">
        <v>0</v>
      </c>
      <c r="H82" s="323">
        <v>0</v>
      </c>
      <c r="I82" s="323">
        <v>0</v>
      </c>
      <c r="J82" s="323">
        <v>0</v>
      </c>
      <c r="K82" s="323">
        <v>0</v>
      </c>
      <c r="L82" s="323">
        <v>0</v>
      </c>
      <c r="M82" s="157">
        <f t="shared" si="3"/>
        <v>0</v>
      </c>
      <c r="N82" s="323">
        <v>0</v>
      </c>
    </row>
    <row r="83" spans="1:14" s="2" customFormat="1" ht="14.25" thickTop="1" thickBot="1" x14ac:dyDescent="0.25">
      <c r="A83" s="314" t="s">
        <v>1231</v>
      </c>
      <c r="B83" s="177">
        <v>4113</v>
      </c>
      <c r="C83" s="177">
        <v>610</v>
      </c>
      <c r="D83" s="315">
        <v>0</v>
      </c>
      <c r="E83" s="328">
        <v>0</v>
      </c>
      <c r="F83" s="315">
        <v>0</v>
      </c>
      <c r="G83" s="315">
        <v>0</v>
      </c>
      <c r="H83" s="315">
        <v>0</v>
      </c>
      <c r="I83" s="315">
        <v>0</v>
      </c>
      <c r="J83" s="315">
        <v>0</v>
      </c>
      <c r="K83" s="315">
        <v>0</v>
      </c>
      <c r="L83" s="315">
        <v>0</v>
      </c>
      <c r="M83" s="157">
        <f t="shared" si="3"/>
        <v>0</v>
      </c>
      <c r="N83" s="315">
        <v>0</v>
      </c>
    </row>
    <row r="84" spans="1:14" s="2" customFormat="1" ht="12.75" thickTop="1" thickBot="1" x14ac:dyDescent="0.25">
      <c r="A84" s="181" t="s">
        <v>1239</v>
      </c>
      <c r="B84" s="181">
        <v>4200</v>
      </c>
      <c r="C84" s="181">
        <v>620</v>
      </c>
      <c r="D84" s="325">
        <f t="shared" ref="D84:N84" si="19">D85</f>
        <v>0</v>
      </c>
      <c r="E84" s="325">
        <f t="shared" si="19"/>
        <v>0</v>
      </c>
      <c r="F84" s="325">
        <f t="shared" si="19"/>
        <v>0</v>
      </c>
      <c r="G84" s="325">
        <f t="shared" si="19"/>
        <v>0</v>
      </c>
      <c r="H84" s="325">
        <f t="shared" si="19"/>
        <v>0</v>
      </c>
      <c r="I84" s="325">
        <f t="shared" si="19"/>
        <v>0</v>
      </c>
      <c r="J84" s="325">
        <f t="shared" si="19"/>
        <v>0</v>
      </c>
      <c r="K84" s="325">
        <f t="shared" si="19"/>
        <v>0</v>
      </c>
      <c r="L84" s="325">
        <f t="shared" si="19"/>
        <v>0</v>
      </c>
      <c r="M84" s="157">
        <f t="shared" si="3"/>
        <v>0</v>
      </c>
      <c r="N84" s="325">
        <f t="shared" si="19"/>
        <v>0</v>
      </c>
    </row>
    <row r="85" spans="1:14" s="2" customFormat="1" ht="12.75" thickTop="1" thickBot="1" x14ac:dyDescent="0.25">
      <c r="A85" s="179" t="s">
        <v>1049</v>
      </c>
      <c r="B85" s="182">
        <v>4210</v>
      </c>
      <c r="C85" s="182">
        <v>630</v>
      </c>
      <c r="D85" s="323">
        <v>0</v>
      </c>
      <c r="E85" s="324">
        <v>0</v>
      </c>
      <c r="F85" s="323">
        <v>0</v>
      </c>
      <c r="G85" s="323">
        <v>0</v>
      </c>
      <c r="H85" s="323">
        <v>0</v>
      </c>
      <c r="I85" s="323">
        <v>0</v>
      </c>
      <c r="J85" s="323">
        <v>0</v>
      </c>
      <c r="K85" s="323">
        <v>0</v>
      </c>
      <c r="L85" s="323">
        <v>0</v>
      </c>
      <c r="M85" s="157">
        <f t="shared" si="3"/>
        <v>0</v>
      </c>
      <c r="N85" s="323">
        <v>0</v>
      </c>
    </row>
    <row r="86" spans="1:14" s="2" customFormat="1" ht="12.75" thickTop="1" thickBot="1" x14ac:dyDescent="0.25">
      <c r="A86" s="312" t="s">
        <v>1050</v>
      </c>
      <c r="B86" s="177">
        <v>5000</v>
      </c>
      <c r="C86" s="177">
        <v>640</v>
      </c>
      <c r="D86" s="315" t="s">
        <v>1236</v>
      </c>
      <c r="E86" s="315">
        <v>0</v>
      </c>
      <c r="F86" s="316" t="s">
        <v>1236</v>
      </c>
      <c r="G86" s="316" t="s">
        <v>1236</v>
      </c>
      <c r="H86" s="316" t="s">
        <v>1236</v>
      </c>
      <c r="I86" s="316" t="s">
        <v>1236</v>
      </c>
      <c r="J86" s="316" t="s">
        <v>1236</v>
      </c>
      <c r="K86" s="316" t="s">
        <v>1236</v>
      </c>
      <c r="L86" s="316" t="s">
        <v>1236</v>
      </c>
      <c r="M86" s="316" t="s">
        <v>1236</v>
      </c>
      <c r="N86" s="316" t="s">
        <v>1236</v>
      </c>
    </row>
    <row r="87" spans="1:14" s="2" customFormat="1" ht="12" hidden="1" thickTop="1" x14ac:dyDescent="0.2">
      <c r="A87" s="189"/>
      <c r="B87" s="194"/>
      <c r="C87" s="201"/>
      <c r="D87" s="204"/>
      <c r="E87" s="205"/>
      <c r="F87" s="205"/>
      <c r="G87" s="204"/>
      <c r="H87" s="204"/>
      <c r="I87" s="204"/>
      <c r="J87" s="204"/>
      <c r="K87" s="204"/>
      <c r="L87" s="204"/>
      <c r="M87" s="197"/>
    </row>
    <row r="88" spans="1:14" s="2" customFormat="1" ht="11.25" hidden="1" x14ac:dyDescent="0.2">
      <c r="A88" s="45"/>
      <c r="B88" s="46"/>
      <c r="C88" s="12"/>
      <c r="D88" s="20"/>
      <c r="E88" s="76"/>
      <c r="F88" s="76"/>
      <c r="G88" s="20"/>
      <c r="H88" s="20"/>
      <c r="I88" s="20"/>
      <c r="J88" s="20"/>
      <c r="K88" s="20"/>
      <c r="L88" s="20"/>
      <c r="M88" s="19"/>
    </row>
    <row r="89" spans="1:14" s="2" customFormat="1" ht="11.25" hidden="1" x14ac:dyDescent="0.2">
      <c r="A89" s="45"/>
      <c r="B89" s="46"/>
      <c r="C89" s="12"/>
      <c r="D89" s="20"/>
      <c r="E89" s="76"/>
      <c r="F89" s="76"/>
      <c r="G89" s="20"/>
      <c r="H89" s="20"/>
      <c r="I89" s="20"/>
      <c r="J89" s="20"/>
      <c r="K89" s="20"/>
      <c r="L89" s="20"/>
      <c r="M89" s="19"/>
    </row>
    <row r="90" spans="1:14" s="2" customFormat="1" ht="11.25" hidden="1" x14ac:dyDescent="0.2">
      <c r="A90" s="45"/>
      <c r="B90" s="46"/>
      <c r="C90" s="12"/>
      <c r="D90" s="20"/>
      <c r="E90" s="76"/>
      <c r="F90" s="76"/>
      <c r="G90" s="20"/>
      <c r="H90" s="20"/>
      <c r="I90" s="20"/>
      <c r="J90" s="20"/>
      <c r="K90" s="20"/>
      <c r="L90" s="20"/>
      <c r="M90" s="19"/>
    </row>
    <row r="91" spans="1:14" s="2" customFormat="1" ht="12" hidden="1" x14ac:dyDescent="0.2">
      <c r="A91" s="50"/>
      <c r="B91" s="51"/>
      <c r="C91" s="77"/>
      <c r="D91" s="99"/>
      <c r="E91" s="91"/>
      <c r="F91" s="91"/>
      <c r="G91" s="99"/>
      <c r="H91" s="99"/>
      <c r="I91" s="99"/>
      <c r="J91" s="99"/>
      <c r="K91" s="99"/>
      <c r="L91" s="99"/>
      <c r="M91" s="113"/>
    </row>
    <row r="92" spans="1:14" s="2" customFormat="1" ht="11.25" hidden="1" x14ac:dyDescent="0.2">
      <c r="A92" s="52"/>
      <c r="B92" s="53"/>
      <c r="C92" s="12"/>
      <c r="D92" s="101"/>
      <c r="E92" s="100"/>
      <c r="F92" s="100"/>
      <c r="G92" s="101"/>
      <c r="H92" s="101"/>
      <c r="I92" s="101"/>
      <c r="J92" s="101"/>
      <c r="K92" s="101"/>
      <c r="L92" s="101"/>
      <c r="M92" s="86"/>
    </row>
    <row r="93" spans="1:14" s="2" customFormat="1" ht="11.25" hidden="1" x14ac:dyDescent="0.2">
      <c r="A93" s="52"/>
      <c r="B93" s="53"/>
      <c r="C93" s="12"/>
      <c r="D93" s="101"/>
      <c r="E93" s="100"/>
      <c r="F93" s="100"/>
      <c r="G93" s="101"/>
      <c r="H93" s="101"/>
      <c r="I93" s="101"/>
      <c r="J93" s="101"/>
      <c r="K93" s="101"/>
      <c r="L93" s="101"/>
      <c r="M93" s="86"/>
    </row>
    <row r="94" spans="1:14" s="2" customFormat="1" ht="11.25" hidden="1" x14ac:dyDescent="0.2">
      <c r="A94" s="48"/>
      <c r="B94" s="49"/>
      <c r="C94" s="77"/>
      <c r="D94" s="21"/>
      <c r="E94" s="90"/>
      <c r="F94" s="90"/>
      <c r="G94" s="21"/>
      <c r="H94" s="21"/>
      <c r="I94" s="21"/>
      <c r="J94" s="21"/>
      <c r="K94" s="21"/>
      <c r="L94" s="21"/>
      <c r="M94" s="21"/>
    </row>
    <row r="95" spans="1:14" s="2" customFormat="1" ht="14.25" customHeight="1" thickTop="1" x14ac:dyDescent="0.2">
      <c r="A95" s="208" t="s">
        <v>2514</v>
      </c>
      <c r="B95" s="25"/>
      <c r="C95" s="26"/>
      <c r="D95" s="23"/>
      <c r="E95" s="75"/>
      <c r="F95" s="75"/>
      <c r="G95" s="23"/>
      <c r="H95" s="23"/>
      <c r="I95" s="23"/>
      <c r="J95" s="23"/>
      <c r="K95" s="23"/>
      <c r="L95" s="23"/>
      <c r="M95" s="23"/>
    </row>
    <row r="96" spans="1:14" s="2" customFormat="1" ht="3" customHeight="1" x14ac:dyDescent="0.2">
      <c r="A96" s="24"/>
      <c r="B96" s="25"/>
      <c r="C96" s="26"/>
      <c r="D96" s="23"/>
      <c r="E96" s="75"/>
      <c r="F96" s="75"/>
      <c r="G96" s="23"/>
      <c r="H96" s="23"/>
      <c r="I96" s="23"/>
      <c r="J96" s="23"/>
      <c r="K96" s="23"/>
      <c r="L96" s="23"/>
      <c r="M96" s="23"/>
    </row>
    <row r="97" spans="1:13" s="2" customFormat="1" ht="11.25" hidden="1" x14ac:dyDescent="0.2">
      <c r="A97" s="24"/>
      <c r="B97" s="25"/>
      <c r="C97" s="26"/>
      <c r="D97" s="23"/>
      <c r="E97" s="27"/>
      <c r="F97" s="27"/>
      <c r="G97" s="23"/>
      <c r="H97" s="23"/>
      <c r="I97" s="23"/>
      <c r="J97" s="23"/>
      <c r="K97" s="23"/>
      <c r="L97" s="23"/>
      <c r="M97" s="23"/>
    </row>
    <row r="98" spans="1:13" x14ac:dyDescent="0.25">
      <c r="A98" s="9" t="str">
        <f>ЗАПОЛНИТЬ!F30</f>
        <v>Начальник</v>
      </c>
      <c r="B98" s="683"/>
      <c r="C98" s="683"/>
      <c r="D98" s="683"/>
      <c r="G98" s="670" t="str">
        <f>ЗАПОЛНИТЬ!F26</f>
        <v>Л.П.КОЛЄСНІК</v>
      </c>
      <c r="H98" s="670"/>
      <c r="I98" s="670"/>
    </row>
    <row r="99" spans="1:13" x14ac:dyDescent="0.25">
      <c r="B99" s="671" t="s">
        <v>1273</v>
      </c>
      <c r="C99" s="671"/>
      <c r="D99" s="671"/>
      <c r="G99" s="669" t="s">
        <v>391</v>
      </c>
      <c r="H99" s="669"/>
      <c r="I99" s="1"/>
    </row>
    <row r="100" spans="1:13" x14ac:dyDescent="0.25">
      <c r="A100" s="9" t="str">
        <f>ЗАПОЛНИТЬ!F31</f>
        <v>Головний бухгалтер</v>
      </c>
      <c r="B100" s="683"/>
      <c r="C100" s="683"/>
      <c r="D100" s="683"/>
      <c r="G100" s="670" t="str">
        <f>ЗАПОЛНИТЬ!F28</f>
        <v>Б.І.НОВІК</v>
      </c>
      <c r="H100" s="670"/>
      <c r="I100" s="670"/>
    </row>
    <row r="101" spans="1:13" ht="8.25" customHeight="1" x14ac:dyDescent="0.25">
      <c r="B101" s="671" t="s">
        <v>1273</v>
      </c>
      <c r="C101" s="671"/>
      <c r="D101" s="671"/>
      <c r="G101" s="669" t="s">
        <v>391</v>
      </c>
      <c r="H101" s="669"/>
      <c r="I101" s="1"/>
    </row>
    <row r="102" spans="1:13" ht="12.75" customHeight="1" x14ac:dyDescent="0.25">
      <c r="A102" s="1" t="str">
        <f>ЗАПОЛНИТЬ!C19</f>
        <v>"10" січня 2018 року</v>
      </c>
    </row>
    <row r="103" spans="1:13" x14ac:dyDescent="0.25">
      <c r="A103" s="162"/>
    </row>
  </sheetData>
  <sheetProtection formatColumns="0" formatRows="0"/>
  <mergeCells count="44">
    <mergeCell ref="I1:N3"/>
    <mergeCell ref="A12:B12"/>
    <mergeCell ref="B10:J10"/>
    <mergeCell ref="A4:M4"/>
    <mergeCell ref="B9:J9"/>
    <mergeCell ref="A5:H5"/>
    <mergeCell ref="A6:M6"/>
    <mergeCell ref="M8:N8"/>
    <mergeCell ref="M9:N9"/>
    <mergeCell ref="M10:N10"/>
    <mergeCell ref="B11:J11"/>
    <mergeCell ref="M11:N11"/>
    <mergeCell ref="E12:J12"/>
    <mergeCell ref="A13:B13"/>
    <mergeCell ref="E13:M13"/>
    <mergeCell ref="A14:B14"/>
    <mergeCell ref="A18:A20"/>
    <mergeCell ref="B18:B20"/>
    <mergeCell ref="H18:H20"/>
    <mergeCell ref="I18:I20"/>
    <mergeCell ref="A15:B15"/>
    <mergeCell ref="J19:J20"/>
    <mergeCell ref="E15:M15"/>
    <mergeCell ref="E18:E20"/>
    <mergeCell ref="F19:F20"/>
    <mergeCell ref="F18:G18"/>
    <mergeCell ref="G19:G20"/>
    <mergeCell ref="J18:K18"/>
    <mergeCell ref="B101:D101"/>
    <mergeCell ref="G101:H101"/>
    <mergeCell ref="B100:D100"/>
    <mergeCell ref="B99:D99"/>
    <mergeCell ref="G99:H99"/>
    <mergeCell ref="G100:I100"/>
    <mergeCell ref="B98:D98"/>
    <mergeCell ref="G98:I98"/>
    <mergeCell ref="C18:C20"/>
    <mergeCell ref="D18:D20"/>
    <mergeCell ref="E14:M14"/>
    <mergeCell ref="L18:L20"/>
    <mergeCell ref="M18:N18"/>
    <mergeCell ref="N19:N20"/>
    <mergeCell ref="K19:K20"/>
    <mergeCell ref="M19:M20"/>
  </mergeCells>
  <phoneticPr fontId="0" type="noConversion"/>
  <pageMargins left="0.19685039370078741" right="0.19685039370078741" top="0.59055118110236227" bottom="0.19685039370078741" header="0.39370078740157483" footer="0.19685039370078741"/>
  <pageSetup paperSize="9" scale="85" fitToHeight="2" orientation="landscape" r:id="rId1"/>
  <headerFooter differentOddEven="1">
    <evenHeader>&amp;C2&amp;RПродовження додатка 4</even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60"/>
  <dimension ref="A2:J13"/>
  <sheetViews>
    <sheetView workbookViewId="0">
      <selection activeCell="E18" sqref="E18"/>
    </sheetView>
  </sheetViews>
  <sheetFormatPr defaultRowHeight="15" x14ac:dyDescent="0.25"/>
  <cols>
    <col min="1" max="1" width="83.7109375" style="145" bestFit="1" customWidth="1"/>
    <col min="2" max="16384" width="9.140625" style="145"/>
  </cols>
  <sheetData>
    <row r="2" spans="1:10" x14ac:dyDescent="0.25">
      <c r="A2" s="144" t="s">
        <v>364</v>
      </c>
      <c r="B2" s="144"/>
      <c r="C2" s="144" t="s">
        <v>365</v>
      </c>
      <c r="D2" s="144" t="s">
        <v>366</v>
      </c>
      <c r="E2" s="144"/>
      <c r="F2" s="144"/>
      <c r="G2" s="144"/>
      <c r="H2" s="144"/>
      <c r="I2" s="144"/>
      <c r="J2" s="144"/>
    </row>
    <row r="3" spans="1:10" x14ac:dyDescent="0.25">
      <c r="A3" s="144" t="s">
        <v>367</v>
      </c>
      <c r="B3" s="144"/>
      <c r="C3" s="144" t="s">
        <v>368</v>
      </c>
      <c r="D3" s="144" t="s">
        <v>369</v>
      </c>
      <c r="E3" s="144"/>
      <c r="F3" s="144"/>
      <c r="G3" s="144"/>
      <c r="H3" s="144"/>
      <c r="I3" s="144"/>
      <c r="J3" s="144"/>
    </row>
    <row r="4" spans="1:10" x14ac:dyDescent="0.25">
      <c r="A4" s="145" t="s">
        <v>370</v>
      </c>
      <c r="C4" s="146" t="s">
        <v>371</v>
      </c>
      <c r="D4" s="146" t="s">
        <v>372</v>
      </c>
    </row>
    <row r="5" spans="1:10" x14ac:dyDescent="0.25">
      <c r="A5" s="145" t="s">
        <v>373</v>
      </c>
      <c r="C5" s="146" t="s">
        <v>374</v>
      </c>
      <c r="D5" s="145" t="s">
        <v>375</v>
      </c>
    </row>
    <row r="6" spans="1:10" x14ac:dyDescent="0.25">
      <c r="A6" s="145" t="s">
        <v>376</v>
      </c>
      <c r="C6" s="44" t="s">
        <v>377</v>
      </c>
      <c r="D6" s="145" t="s">
        <v>378</v>
      </c>
    </row>
    <row r="7" spans="1:10" x14ac:dyDescent="0.25">
      <c r="A7" s="145" t="s">
        <v>379</v>
      </c>
      <c r="C7" s="44" t="s">
        <v>380</v>
      </c>
      <c r="D7" s="145" t="s">
        <v>381</v>
      </c>
    </row>
    <row r="8" spans="1:10" x14ac:dyDescent="0.25">
      <c r="A8" s="145" t="s">
        <v>382</v>
      </c>
      <c r="C8" s="44" t="s">
        <v>383</v>
      </c>
      <c r="D8" s="145" t="s">
        <v>384</v>
      </c>
    </row>
    <row r="9" spans="1:10" x14ac:dyDescent="0.25">
      <c r="A9" s="145" t="s">
        <v>385</v>
      </c>
      <c r="C9" s="44" t="s">
        <v>387</v>
      </c>
      <c r="D9" s="145" t="s">
        <v>386</v>
      </c>
    </row>
    <row r="10" spans="1:10" x14ac:dyDescent="0.25">
      <c r="C10" s="44"/>
    </row>
    <row r="11" spans="1:10" x14ac:dyDescent="0.25">
      <c r="C11" s="44"/>
    </row>
    <row r="12" spans="1:10" x14ac:dyDescent="0.25">
      <c r="C12" s="44"/>
    </row>
    <row r="13" spans="1:10" x14ac:dyDescent="0.25">
      <c r="C13" s="44"/>
    </row>
  </sheetData>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dimension ref="A1:K121"/>
  <sheetViews>
    <sheetView zoomScaleNormal="100" workbookViewId="0">
      <selection activeCell="D114" sqref="D114:G114"/>
    </sheetView>
  </sheetViews>
  <sheetFormatPr defaultRowHeight="15" x14ac:dyDescent="0.25"/>
  <cols>
    <col min="1" max="1" width="46" style="216" customWidth="1"/>
    <col min="2" max="2" width="40.5703125" style="216" customWidth="1"/>
    <col min="3" max="3" width="6.28515625" style="216" customWidth="1"/>
    <col min="4" max="4" width="9.28515625" style="216" customWidth="1"/>
    <col min="5" max="6" width="9.140625" style="216"/>
    <col min="7" max="7" width="9.140625" style="216" customWidth="1"/>
    <col min="8" max="16384" width="9.140625" style="216"/>
  </cols>
  <sheetData>
    <row r="1" spans="1:11" ht="44.25" customHeight="1" x14ac:dyDescent="0.25">
      <c r="G1" s="542" t="s">
        <v>2697</v>
      </c>
      <c r="H1" s="542"/>
      <c r="I1" s="542"/>
      <c r="J1" s="542"/>
      <c r="K1" s="542"/>
    </row>
    <row r="2" spans="1:11" x14ac:dyDescent="0.25">
      <c r="A2" s="215"/>
      <c r="B2" s="215"/>
      <c r="C2" s="215"/>
      <c r="D2" s="215"/>
      <c r="I2" s="543" t="s">
        <v>1075</v>
      </c>
      <c r="J2" s="543"/>
      <c r="K2" s="543"/>
    </row>
    <row r="3" spans="1:11" x14ac:dyDescent="0.25">
      <c r="A3" s="215"/>
      <c r="B3" s="215"/>
      <c r="C3" s="544" t="s">
        <v>2632</v>
      </c>
      <c r="D3" s="544"/>
      <c r="E3" s="544"/>
      <c r="F3" s="544"/>
      <c r="G3" s="544"/>
      <c r="I3" s="235"/>
      <c r="J3" s="235"/>
      <c r="K3" s="236" t="s">
        <v>2633</v>
      </c>
    </row>
    <row r="4" spans="1:11" x14ac:dyDescent="0.25">
      <c r="A4" s="237" t="s">
        <v>5129</v>
      </c>
      <c r="B4" s="545" t="str">
        <f>ЗАПОЛНИТЬ!B3</f>
        <v>Відділ освіти виконавчого комітету Апостолівської міської ради</v>
      </c>
      <c r="C4" s="545"/>
      <c r="D4" s="545"/>
      <c r="E4" s="545"/>
      <c r="F4" s="545"/>
      <c r="G4" s="546" t="s">
        <v>6</v>
      </c>
      <c r="H4" s="547"/>
      <c r="I4" s="548" t="str">
        <f>ЗАПОЛНИТЬ!B13</f>
        <v>40220031</v>
      </c>
      <c r="J4" s="549"/>
      <c r="K4" s="549"/>
    </row>
    <row r="5" spans="1:11" x14ac:dyDescent="0.25">
      <c r="A5" s="237" t="s">
        <v>1246</v>
      </c>
      <c r="B5" s="559" t="str">
        <f>ЗАПОЛНИТЬ!B5</f>
        <v>м.Апостолове</v>
      </c>
      <c r="C5" s="559"/>
      <c r="D5" s="559"/>
      <c r="E5" s="559"/>
      <c r="F5" s="559"/>
      <c r="G5" s="546" t="s">
        <v>1247</v>
      </c>
      <c r="H5" s="547"/>
      <c r="I5" s="549">
        <f>ЗАПОЛНИТЬ!B14</f>
        <v>1220310100</v>
      </c>
      <c r="J5" s="549"/>
      <c r="K5" s="549"/>
    </row>
    <row r="6" spans="1:11" x14ac:dyDescent="0.25">
      <c r="A6" s="238" t="s">
        <v>8</v>
      </c>
      <c r="B6" s="560" t="str">
        <f>ЗАПОЛНИТЬ!D15</f>
        <v>Орган місцевого самоврядування</v>
      </c>
      <c r="C6" s="559"/>
      <c r="D6" s="559"/>
      <c r="E6" s="559"/>
      <c r="F6" s="559"/>
      <c r="G6" s="546" t="s">
        <v>7</v>
      </c>
      <c r="H6" s="547"/>
      <c r="I6" s="561">
        <f>ЗАПОЛНИТЬ!B15</f>
        <v>420</v>
      </c>
      <c r="J6" s="562"/>
      <c r="K6" s="563"/>
    </row>
    <row r="7" spans="1:11" x14ac:dyDescent="0.25">
      <c r="A7" s="237" t="s">
        <v>2634</v>
      </c>
      <c r="B7" s="556"/>
      <c r="C7" s="556"/>
      <c r="D7" s="556"/>
      <c r="E7" s="556"/>
      <c r="F7" s="556"/>
      <c r="G7" s="546" t="s">
        <v>1249</v>
      </c>
      <c r="H7" s="547"/>
      <c r="I7" s="557"/>
      <c r="J7" s="558"/>
      <c r="K7" s="558"/>
    </row>
    <row r="8" spans="1:11" x14ac:dyDescent="0.25">
      <c r="A8" s="237" t="s">
        <v>2635</v>
      </c>
      <c r="B8" s="556"/>
      <c r="C8" s="556"/>
      <c r="D8" s="556"/>
      <c r="E8" s="556"/>
      <c r="F8" s="556"/>
      <c r="G8" s="546" t="s">
        <v>2636</v>
      </c>
      <c r="H8" s="547"/>
      <c r="I8" s="557"/>
      <c r="J8" s="558"/>
      <c r="K8" s="558"/>
    </row>
    <row r="9" spans="1:11" x14ac:dyDescent="0.25">
      <c r="A9" s="239" t="s">
        <v>2637</v>
      </c>
      <c r="B9" s="239"/>
      <c r="C9" s="215"/>
      <c r="D9" s="215"/>
      <c r="E9" s="565"/>
      <c r="F9" s="565"/>
      <c r="G9" s="565"/>
    </row>
    <row r="10" spans="1:11" x14ac:dyDescent="0.25">
      <c r="A10" s="239" t="s">
        <v>5600</v>
      </c>
      <c r="B10" s="239"/>
      <c r="C10" s="215"/>
      <c r="D10" s="215"/>
      <c r="E10" s="215"/>
      <c r="F10" s="215"/>
      <c r="G10" s="215"/>
    </row>
    <row r="11" spans="1:11" x14ac:dyDescent="0.25">
      <c r="A11" s="566" t="s">
        <v>2698</v>
      </c>
      <c r="B11" s="566"/>
      <c r="C11" s="566"/>
      <c r="D11" s="566"/>
      <c r="E11" s="566"/>
      <c r="F11" s="566"/>
      <c r="G11" s="566"/>
      <c r="H11" s="566"/>
      <c r="I11" s="566"/>
      <c r="J11" s="566"/>
      <c r="K11" s="566"/>
    </row>
    <row r="12" spans="1:11" x14ac:dyDescent="0.25">
      <c r="A12" s="566" t="str">
        <f>CONCATENATE("за ",ЗАПОЛНИТЬ!$B$17," ",LEFT(ЗАПОЛНИТЬ!$C$17,5),"рік")</f>
        <v>за  2017 рік</v>
      </c>
      <c r="B12" s="566"/>
      <c r="C12" s="566"/>
      <c r="D12" s="566"/>
      <c r="E12" s="566"/>
      <c r="F12" s="566"/>
      <c r="G12" s="566"/>
      <c r="H12" s="566"/>
      <c r="I12" s="566"/>
      <c r="J12" s="566"/>
      <c r="K12" s="566"/>
    </row>
    <row r="13" spans="1:11" x14ac:dyDescent="0.25">
      <c r="A13" s="550" t="s">
        <v>2699</v>
      </c>
      <c r="B13" s="550"/>
      <c r="C13" s="550"/>
      <c r="D13" s="550"/>
      <c r="E13" s="550"/>
      <c r="F13" s="550"/>
      <c r="G13" s="550"/>
      <c r="H13" s="550"/>
      <c r="I13" s="550"/>
      <c r="J13" s="550"/>
      <c r="K13" s="550"/>
    </row>
    <row r="14" spans="1:11" x14ac:dyDescent="0.25">
      <c r="J14" s="216" t="s">
        <v>2700</v>
      </c>
    </row>
    <row r="15" spans="1:11" ht="42.75" x14ac:dyDescent="0.25">
      <c r="A15" s="538" t="s">
        <v>2701</v>
      </c>
      <c r="B15" s="539"/>
      <c r="C15" s="240" t="s">
        <v>1253</v>
      </c>
      <c r="D15" s="555" t="s">
        <v>2702</v>
      </c>
      <c r="E15" s="555"/>
      <c r="F15" s="555"/>
      <c r="G15" s="555"/>
      <c r="H15" s="555" t="s">
        <v>2703</v>
      </c>
      <c r="I15" s="555"/>
      <c r="J15" s="555"/>
      <c r="K15" s="555"/>
    </row>
    <row r="16" spans="1:11" x14ac:dyDescent="0.25">
      <c r="A16" s="538">
        <v>1</v>
      </c>
      <c r="B16" s="539"/>
      <c r="C16" s="240">
        <v>2</v>
      </c>
      <c r="D16" s="555">
        <v>3</v>
      </c>
      <c r="E16" s="555"/>
      <c r="F16" s="555"/>
      <c r="G16" s="555"/>
      <c r="H16" s="555">
        <v>4</v>
      </c>
      <c r="I16" s="555"/>
      <c r="J16" s="555"/>
      <c r="K16" s="555"/>
    </row>
    <row r="17" spans="1:11" x14ac:dyDescent="0.25">
      <c r="A17" s="540" t="s">
        <v>2704</v>
      </c>
      <c r="B17" s="541"/>
      <c r="C17" s="241"/>
      <c r="D17" s="564"/>
      <c r="E17" s="564"/>
      <c r="F17" s="564"/>
      <c r="G17" s="564"/>
      <c r="H17" s="564"/>
      <c r="I17" s="564"/>
      <c r="J17" s="564"/>
      <c r="K17" s="564"/>
    </row>
    <row r="18" spans="1:11" x14ac:dyDescent="0.25">
      <c r="A18" s="540" t="s">
        <v>2705</v>
      </c>
      <c r="B18" s="541"/>
      <c r="C18" s="240"/>
      <c r="D18" s="564"/>
      <c r="E18" s="564"/>
      <c r="F18" s="564"/>
      <c r="G18" s="564"/>
      <c r="H18" s="564"/>
      <c r="I18" s="564"/>
      <c r="J18" s="564"/>
      <c r="K18" s="564"/>
    </row>
    <row r="19" spans="1:11" x14ac:dyDescent="0.25">
      <c r="A19" s="567" t="s">
        <v>2706</v>
      </c>
      <c r="B19" s="568"/>
      <c r="C19" s="241">
        <v>2010</v>
      </c>
      <c r="D19" s="564">
        <v>58668845</v>
      </c>
      <c r="E19" s="564"/>
      <c r="F19" s="564"/>
      <c r="G19" s="564"/>
      <c r="H19" s="564">
        <v>0</v>
      </c>
      <c r="I19" s="564"/>
      <c r="J19" s="564"/>
      <c r="K19" s="564"/>
    </row>
    <row r="20" spans="1:11" ht="15.75" customHeight="1" x14ac:dyDescent="0.25">
      <c r="A20" s="567" t="s">
        <v>2707</v>
      </c>
      <c r="B20" s="568"/>
      <c r="C20" s="241">
        <v>2020</v>
      </c>
      <c r="D20" s="564">
        <v>46266</v>
      </c>
      <c r="E20" s="564"/>
      <c r="F20" s="564"/>
      <c r="G20" s="564"/>
      <c r="H20" s="564">
        <v>0</v>
      </c>
      <c r="I20" s="564"/>
      <c r="J20" s="564"/>
      <c r="K20" s="564"/>
    </row>
    <row r="21" spans="1:11" x14ac:dyDescent="0.25">
      <c r="A21" s="567" t="s">
        <v>2708</v>
      </c>
      <c r="B21" s="568"/>
      <c r="C21" s="241">
        <v>2030</v>
      </c>
      <c r="D21" s="564">
        <v>46188</v>
      </c>
      <c r="E21" s="564"/>
      <c r="F21" s="564"/>
      <c r="G21" s="564"/>
      <c r="H21" s="564">
        <v>0</v>
      </c>
      <c r="I21" s="564"/>
      <c r="J21" s="564"/>
      <c r="K21" s="564"/>
    </row>
    <row r="22" spans="1:11" x14ac:dyDescent="0.25">
      <c r="A22" s="567" t="s">
        <v>2709</v>
      </c>
      <c r="B22" s="568"/>
      <c r="C22" s="241">
        <v>2040</v>
      </c>
      <c r="D22" s="564">
        <v>0</v>
      </c>
      <c r="E22" s="564"/>
      <c r="F22" s="564"/>
      <c r="G22" s="564"/>
      <c r="H22" s="564">
        <v>0</v>
      </c>
      <c r="I22" s="564"/>
      <c r="J22" s="564"/>
      <c r="K22" s="564"/>
    </row>
    <row r="23" spans="1:11" x14ac:dyDescent="0.25">
      <c r="A23" s="567" t="s">
        <v>2710</v>
      </c>
      <c r="B23" s="568"/>
      <c r="C23" s="241">
        <v>2050</v>
      </c>
      <c r="D23" s="564">
        <v>30224</v>
      </c>
      <c r="E23" s="564"/>
      <c r="F23" s="564"/>
      <c r="G23" s="564"/>
      <c r="H23" s="564">
        <v>0</v>
      </c>
      <c r="I23" s="564"/>
      <c r="J23" s="564"/>
      <c r="K23" s="564"/>
    </row>
    <row r="24" spans="1:11" x14ac:dyDescent="0.25">
      <c r="A24" s="540" t="s">
        <v>5096</v>
      </c>
      <c r="B24" s="541"/>
      <c r="C24" s="240">
        <v>2080</v>
      </c>
      <c r="D24" s="569">
        <f>SUM(D19:G23)</f>
        <v>58791523</v>
      </c>
      <c r="E24" s="569"/>
      <c r="F24" s="569"/>
      <c r="G24" s="569"/>
      <c r="H24" s="569">
        <f>SUM(H19:K23)</f>
        <v>0</v>
      </c>
      <c r="I24" s="569"/>
      <c r="J24" s="569"/>
      <c r="K24" s="569"/>
    </row>
    <row r="25" spans="1:11" x14ac:dyDescent="0.25">
      <c r="A25" s="540" t="s">
        <v>2711</v>
      </c>
      <c r="B25" s="541"/>
      <c r="C25" s="240"/>
      <c r="D25" s="564"/>
      <c r="E25" s="564"/>
      <c r="F25" s="564"/>
      <c r="G25" s="564"/>
      <c r="H25" s="564"/>
      <c r="I25" s="564"/>
      <c r="J25" s="564"/>
      <c r="K25" s="564"/>
    </row>
    <row r="26" spans="1:11" x14ac:dyDescent="0.25">
      <c r="A26" s="567" t="s">
        <v>2712</v>
      </c>
      <c r="B26" s="568"/>
      <c r="C26" s="241">
        <v>2090</v>
      </c>
      <c r="D26" s="564">
        <v>0</v>
      </c>
      <c r="E26" s="564"/>
      <c r="F26" s="564"/>
      <c r="G26" s="564"/>
      <c r="H26" s="564">
        <v>0</v>
      </c>
      <c r="I26" s="564"/>
      <c r="J26" s="564"/>
      <c r="K26" s="564"/>
    </row>
    <row r="27" spans="1:11" x14ac:dyDescent="0.25">
      <c r="A27" s="567" t="s">
        <v>2713</v>
      </c>
      <c r="B27" s="568"/>
      <c r="C27" s="241">
        <v>2100</v>
      </c>
      <c r="D27" s="564">
        <v>0</v>
      </c>
      <c r="E27" s="564"/>
      <c r="F27" s="564"/>
      <c r="G27" s="564"/>
      <c r="H27" s="564">
        <v>0</v>
      </c>
      <c r="I27" s="564"/>
      <c r="J27" s="564"/>
      <c r="K27" s="564"/>
    </row>
    <row r="28" spans="1:11" x14ac:dyDescent="0.25">
      <c r="A28" s="567" t="s">
        <v>2714</v>
      </c>
      <c r="B28" s="568"/>
      <c r="C28" s="241">
        <v>2110</v>
      </c>
      <c r="D28" s="564">
        <v>0</v>
      </c>
      <c r="E28" s="564"/>
      <c r="F28" s="564"/>
      <c r="G28" s="564"/>
      <c r="H28" s="564">
        <v>0</v>
      </c>
      <c r="I28" s="564"/>
      <c r="J28" s="564"/>
      <c r="K28" s="564"/>
    </row>
    <row r="29" spans="1:11" x14ac:dyDescent="0.25">
      <c r="A29" s="567" t="s">
        <v>2715</v>
      </c>
      <c r="B29" s="568"/>
      <c r="C29" s="241">
        <v>2120</v>
      </c>
      <c r="D29" s="564">
        <v>0</v>
      </c>
      <c r="E29" s="564"/>
      <c r="F29" s="564"/>
      <c r="G29" s="564"/>
      <c r="H29" s="564">
        <v>0</v>
      </c>
      <c r="I29" s="564"/>
      <c r="J29" s="564"/>
      <c r="K29" s="564"/>
    </row>
    <row r="30" spans="1:11" x14ac:dyDescent="0.25">
      <c r="A30" s="567" t="s">
        <v>2716</v>
      </c>
      <c r="B30" s="568"/>
      <c r="C30" s="241">
        <v>2130</v>
      </c>
      <c r="D30" s="564">
        <v>525322</v>
      </c>
      <c r="E30" s="564"/>
      <c r="F30" s="564"/>
      <c r="G30" s="564"/>
      <c r="H30" s="564">
        <v>0</v>
      </c>
      <c r="I30" s="564"/>
      <c r="J30" s="564"/>
      <c r="K30" s="564"/>
    </row>
    <row r="31" spans="1:11" x14ac:dyDescent="0.25">
      <c r="A31" s="540" t="s">
        <v>5097</v>
      </c>
      <c r="B31" s="541"/>
      <c r="C31" s="240">
        <v>2170</v>
      </c>
      <c r="D31" s="569">
        <f>SUM(D26:G30)</f>
        <v>525322</v>
      </c>
      <c r="E31" s="569"/>
      <c r="F31" s="569"/>
      <c r="G31" s="569"/>
      <c r="H31" s="569">
        <f>SUM(H26:K30)</f>
        <v>0</v>
      </c>
      <c r="I31" s="569"/>
      <c r="J31" s="569"/>
      <c r="K31" s="569"/>
    </row>
    <row r="32" spans="1:11" x14ac:dyDescent="0.25">
      <c r="A32" s="540" t="s">
        <v>5098</v>
      </c>
      <c r="B32" s="541"/>
      <c r="C32" s="240">
        <v>2200</v>
      </c>
      <c r="D32" s="569">
        <f>D31+D24</f>
        <v>59316845</v>
      </c>
      <c r="E32" s="569"/>
      <c r="F32" s="569"/>
      <c r="G32" s="569"/>
      <c r="H32" s="569">
        <f>H31+H24</f>
        <v>0</v>
      </c>
      <c r="I32" s="569"/>
      <c r="J32" s="569"/>
      <c r="K32" s="569"/>
    </row>
    <row r="33" spans="1:11" x14ac:dyDescent="0.25">
      <c r="A33" s="540" t="s">
        <v>2717</v>
      </c>
      <c r="B33" s="541"/>
      <c r="C33" s="241"/>
      <c r="D33" s="564"/>
      <c r="E33" s="564"/>
      <c r="F33" s="564"/>
      <c r="G33" s="564"/>
      <c r="H33" s="564"/>
      <c r="I33" s="564"/>
      <c r="J33" s="564"/>
      <c r="K33" s="564"/>
    </row>
    <row r="34" spans="1:11" x14ac:dyDescent="0.25">
      <c r="A34" s="540" t="s">
        <v>2718</v>
      </c>
      <c r="B34" s="541"/>
      <c r="C34" s="240"/>
      <c r="D34" s="564"/>
      <c r="E34" s="564"/>
      <c r="F34" s="564"/>
      <c r="G34" s="564"/>
      <c r="H34" s="564"/>
      <c r="I34" s="564"/>
      <c r="J34" s="564"/>
      <c r="K34" s="564"/>
    </row>
    <row r="35" spans="1:11" x14ac:dyDescent="0.25">
      <c r="A35" s="567" t="s">
        <v>2719</v>
      </c>
      <c r="B35" s="568"/>
      <c r="C35" s="241">
        <v>2210</v>
      </c>
      <c r="D35" s="564">
        <v>59363093</v>
      </c>
      <c r="E35" s="564"/>
      <c r="F35" s="564"/>
      <c r="G35" s="564"/>
      <c r="H35" s="564">
        <v>0</v>
      </c>
      <c r="I35" s="564"/>
      <c r="J35" s="564"/>
      <c r="K35" s="564"/>
    </row>
    <row r="36" spans="1:11" ht="15.75" customHeight="1" x14ac:dyDescent="0.25">
      <c r="A36" s="567" t="s">
        <v>2720</v>
      </c>
      <c r="B36" s="568"/>
      <c r="C36" s="241">
        <v>2220</v>
      </c>
      <c r="D36" s="564">
        <v>88568</v>
      </c>
      <c r="E36" s="564"/>
      <c r="F36" s="564"/>
      <c r="G36" s="564"/>
      <c r="H36" s="564">
        <v>0</v>
      </c>
      <c r="I36" s="564"/>
      <c r="J36" s="564"/>
      <c r="K36" s="564"/>
    </row>
    <row r="37" spans="1:11" x14ac:dyDescent="0.25">
      <c r="A37" s="567" t="s">
        <v>2721</v>
      </c>
      <c r="B37" s="568"/>
      <c r="C37" s="241">
        <v>2230</v>
      </c>
      <c r="D37" s="564">
        <v>0</v>
      </c>
      <c r="E37" s="564"/>
      <c r="F37" s="564"/>
      <c r="G37" s="564"/>
      <c r="H37" s="564">
        <v>0</v>
      </c>
      <c r="I37" s="564"/>
      <c r="J37" s="564"/>
      <c r="K37" s="564"/>
    </row>
    <row r="38" spans="1:11" x14ac:dyDescent="0.25">
      <c r="A38" s="567" t="s">
        <v>2722</v>
      </c>
      <c r="B38" s="568"/>
      <c r="C38" s="241">
        <v>2240</v>
      </c>
      <c r="D38" s="564">
        <v>0</v>
      </c>
      <c r="E38" s="564"/>
      <c r="F38" s="564"/>
      <c r="G38" s="564"/>
      <c r="H38" s="564">
        <v>0</v>
      </c>
      <c r="I38" s="564"/>
      <c r="J38" s="564"/>
      <c r="K38" s="564"/>
    </row>
    <row r="39" spans="1:11" x14ac:dyDescent="0.25">
      <c r="A39" s="567" t="s">
        <v>2723</v>
      </c>
      <c r="B39" s="568"/>
      <c r="C39" s="241">
        <v>2250</v>
      </c>
      <c r="D39" s="564">
        <v>99210</v>
      </c>
      <c r="E39" s="564"/>
      <c r="F39" s="564"/>
      <c r="G39" s="564"/>
      <c r="H39" s="564">
        <v>0</v>
      </c>
      <c r="I39" s="564"/>
      <c r="J39" s="564"/>
      <c r="K39" s="564"/>
    </row>
    <row r="40" spans="1:11" x14ac:dyDescent="0.25">
      <c r="A40" s="540" t="s">
        <v>5099</v>
      </c>
      <c r="B40" s="541"/>
      <c r="C40" s="240">
        <v>2290</v>
      </c>
      <c r="D40" s="569">
        <f>SUM(D35:G39)</f>
        <v>59550871</v>
      </c>
      <c r="E40" s="569"/>
      <c r="F40" s="569"/>
      <c r="G40" s="569"/>
      <c r="H40" s="569">
        <f>SUM(H35:K39)</f>
        <v>0</v>
      </c>
      <c r="I40" s="569"/>
      <c r="J40" s="569"/>
      <c r="K40" s="569"/>
    </row>
    <row r="41" spans="1:11" x14ac:dyDescent="0.25">
      <c r="A41" s="540" t="s">
        <v>2724</v>
      </c>
      <c r="B41" s="541"/>
      <c r="C41" s="240"/>
      <c r="D41" s="564"/>
      <c r="E41" s="564"/>
      <c r="F41" s="564"/>
      <c r="G41" s="564"/>
      <c r="H41" s="564"/>
      <c r="I41" s="564"/>
      <c r="J41" s="564"/>
      <c r="K41" s="564"/>
    </row>
    <row r="42" spans="1:11" x14ac:dyDescent="0.25">
      <c r="A42" s="567" t="s">
        <v>2714</v>
      </c>
      <c r="B42" s="568"/>
      <c r="C42" s="241">
        <v>2300</v>
      </c>
      <c r="D42" s="564">
        <v>0</v>
      </c>
      <c r="E42" s="564"/>
      <c r="F42" s="564"/>
      <c r="G42" s="564"/>
      <c r="H42" s="564">
        <v>0</v>
      </c>
      <c r="I42" s="564"/>
      <c r="J42" s="564"/>
      <c r="K42" s="564"/>
    </row>
    <row r="43" spans="1:11" x14ac:dyDescent="0.25">
      <c r="A43" s="567" t="s">
        <v>2725</v>
      </c>
      <c r="B43" s="568"/>
      <c r="C43" s="241">
        <v>2310</v>
      </c>
      <c r="D43" s="564">
        <v>0</v>
      </c>
      <c r="E43" s="564"/>
      <c r="F43" s="564"/>
      <c r="G43" s="564"/>
      <c r="H43" s="564">
        <v>0</v>
      </c>
      <c r="I43" s="564"/>
      <c r="J43" s="564"/>
      <c r="K43" s="564"/>
    </row>
    <row r="44" spans="1:11" ht="15.75" customHeight="1" x14ac:dyDescent="0.25">
      <c r="A44" s="540" t="s">
        <v>5100</v>
      </c>
      <c r="B44" s="541"/>
      <c r="C44" s="240">
        <v>2340</v>
      </c>
      <c r="D44" s="569">
        <f>SUM(D42:G43)</f>
        <v>0</v>
      </c>
      <c r="E44" s="569"/>
      <c r="F44" s="569"/>
      <c r="G44" s="569"/>
      <c r="H44" s="569">
        <f>SUM(H42:K43)</f>
        <v>0</v>
      </c>
      <c r="I44" s="569"/>
      <c r="J44" s="569"/>
      <c r="K44" s="569"/>
    </row>
    <row r="45" spans="1:11" x14ac:dyDescent="0.25">
      <c r="A45" s="540" t="s">
        <v>5101</v>
      </c>
      <c r="B45" s="541"/>
      <c r="C45" s="240">
        <v>2380</v>
      </c>
      <c r="D45" s="564">
        <f>D44+D40</f>
        <v>59550871</v>
      </c>
      <c r="E45" s="564"/>
      <c r="F45" s="564"/>
      <c r="G45" s="564"/>
      <c r="H45" s="564">
        <f>H44+H40</f>
        <v>0</v>
      </c>
      <c r="I45" s="564"/>
      <c r="J45" s="564"/>
      <c r="K45" s="564"/>
    </row>
    <row r="46" spans="1:11" x14ac:dyDescent="0.25">
      <c r="A46" s="540" t="s">
        <v>2726</v>
      </c>
      <c r="B46" s="541"/>
      <c r="C46" s="240">
        <v>2390</v>
      </c>
      <c r="D46" s="564">
        <f>D32-D45</f>
        <v>-234026</v>
      </c>
      <c r="E46" s="564"/>
      <c r="F46" s="564"/>
      <c r="G46" s="564"/>
      <c r="H46" s="564">
        <f>H32-H45</f>
        <v>0</v>
      </c>
      <c r="I46" s="564"/>
      <c r="J46" s="564"/>
      <c r="K46" s="564"/>
    </row>
    <row r="47" spans="1:11" x14ac:dyDescent="0.25">
      <c r="A47" s="264"/>
      <c r="B47" s="264"/>
      <c r="C47" s="265"/>
      <c r="D47" s="266"/>
      <c r="E47" s="266"/>
      <c r="F47" s="266"/>
      <c r="G47" s="266"/>
      <c r="H47" s="266"/>
      <c r="I47" s="266"/>
      <c r="J47" s="266"/>
      <c r="K47" s="266"/>
    </row>
    <row r="49" spans="1:11" x14ac:dyDescent="0.25">
      <c r="A49" s="550" t="s">
        <v>2727</v>
      </c>
      <c r="B49" s="550"/>
      <c r="C49" s="550"/>
      <c r="D49" s="550"/>
      <c r="E49" s="550"/>
      <c r="F49" s="550"/>
      <c r="G49" s="550"/>
      <c r="H49" s="550"/>
      <c r="I49" s="550"/>
      <c r="J49" s="550"/>
      <c r="K49" s="550"/>
    </row>
    <row r="51" spans="1:11" ht="25.5" x14ac:dyDescent="0.25">
      <c r="A51" s="538" t="s">
        <v>2728</v>
      </c>
      <c r="B51" s="539"/>
      <c r="C51" s="242" t="s">
        <v>1253</v>
      </c>
      <c r="D51" s="555" t="s">
        <v>2702</v>
      </c>
      <c r="E51" s="555"/>
      <c r="F51" s="555"/>
      <c r="G51" s="555"/>
      <c r="H51" s="555" t="s">
        <v>2703</v>
      </c>
      <c r="I51" s="555"/>
      <c r="J51" s="555"/>
      <c r="K51" s="555"/>
    </row>
    <row r="52" spans="1:11" x14ac:dyDescent="0.25">
      <c r="A52" s="538">
        <v>1</v>
      </c>
      <c r="B52" s="539"/>
      <c r="C52" s="240">
        <v>2</v>
      </c>
      <c r="D52" s="555">
        <v>3</v>
      </c>
      <c r="E52" s="555"/>
      <c r="F52" s="555"/>
      <c r="G52" s="555"/>
      <c r="H52" s="555">
        <v>4</v>
      </c>
      <c r="I52" s="555"/>
      <c r="J52" s="555"/>
      <c r="K52" s="555"/>
    </row>
    <row r="53" spans="1:11" x14ac:dyDescent="0.25">
      <c r="A53" s="567" t="s">
        <v>2729</v>
      </c>
      <c r="B53" s="568"/>
      <c r="C53" s="241">
        <v>2420</v>
      </c>
      <c r="D53" s="564">
        <v>0</v>
      </c>
      <c r="E53" s="564"/>
      <c r="F53" s="564"/>
      <c r="G53" s="564"/>
      <c r="H53" s="564">
        <v>0</v>
      </c>
      <c r="I53" s="564"/>
      <c r="J53" s="564"/>
      <c r="K53" s="564"/>
    </row>
    <row r="54" spans="1:11" x14ac:dyDescent="0.25">
      <c r="A54" s="567" t="s">
        <v>2730</v>
      </c>
      <c r="B54" s="568"/>
      <c r="C54" s="241">
        <v>2430</v>
      </c>
      <c r="D54" s="564">
        <v>0</v>
      </c>
      <c r="E54" s="564"/>
      <c r="F54" s="564"/>
      <c r="G54" s="564"/>
      <c r="H54" s="564">
        <v>0</v>
      </c>
      <c r="I54" s="564"/>
      <c r="J54" s="564"/>
      <c r="K54" s="564"/>
    </row>
    <row r="55" spans="1:11" ht="15.75" customHeight="1" x14ac:dyDescent="0.25">
      <c r="A55" s="567" t="s">
        <v>2731</v>
      </c>
      <c r="B55" s="568"/>
      <c r="C55" s="241">
        <v>2440</v>
      </c>
      <c r="D55" s="564">
        <v>0</v>
      </c>
      <c r="E55" s="564"/>
      <c r="F55" s="564"/>
      <c r="G55" s="564"/>
      <c r="H55" s="564">
        <v>0</v>
      </c>
      <c r="I55" s="564"/>
      <c r="J55" s="564"/>
      <c r="K55" s="564"/>
    </row>
    <row r="56" spans="1:11" x14ac:dyDescent="0.25">
      <c r="A56" s="567" t="s">
        <v>2732</v>
      </c>
      <c r="B56" s="568"/>
      <c r="C56" s="241">
        <v>2450</v>
      </c>
      <c r="D56" s="564">
        <v>0</v>
      </c>
      <c r="E56" s="564"/>
      <c r="F56" s="564"/>
      <c r="G56" s="564"/>
      <c r="H56" s="564">
        <v>0</v>
      </c>
      <c r="I56" s="564"/>
      <c r="J56" s="564"/>
      <c r="K56" s="564"/>
    </row>
    <row r="57" spans="1:11" ht="15.75" customHeight="1" x14ac:dyDescent="0.25">
      <c r="A57" s="567" t="s">
        <v>2733</v>
      </c>
      <c r="B57" s="568"/>
      <c r="C57" s="241">
        <v>2460</v>
      </c>
      <c r="D57" s="564">
        <v>0</v>
      </c>
      <c r="E57" s="564"/>
      <c r="F57" s="564"/>
      <c r="G57" s="564"/>
      <c r="H57" s="564">
        <v>0</v>
      </c>
      <c r="I57" s="564"/>
      <c r="J57" s="564"/>
      <c r="K57" s="564"/>
    </row>
    <row r="58" spans="1:11" x14ac:dyDescent="0.25">
      <c r="A58" s="567" t="s">
        <v>2390</v>
      </c>
      <c r="B58" s="568"/>
      <c r="C58" s="241">
        <v>2470</v>
      </c>
      <c r="D58" s="564">
        <v>0</v>
      </c>
      <c r="E58" s="564"/>
      <c r="F58" s="564"/>
      <c r="G58" s="564"/>
      <c r="H58" s="564">
        <v>0</v>
      </c>
      <c r="I58" s="564"/>
      <c r="J58" s="564"/>
      <c r="K58" s="564"/>
    </row>
    <row r="59" spans="1:11" x14ac:dyDescent="0.25">
      <c r="A59" s="567" t="s">
        <v>2734</v>
      </c>
      <c r="B59" s="568"/>
      <c r="C59" s="241">
        <v>2480</v>
      </c>
      <c r="D59" s="564">
        <v>0</v>
      </c>
      <c r="E59" s="564"/>
      <c r="F59" s="564"/>
      <c r="G59" s="564"/>
      <c r="H59" s="564">
        <v>0</v>
      </c>
      <c r="I59" s="564"/>
      <c r="J59" s="564"/>
      <c r="K59" s="564"/>
    </row>
    <row r="60" spans="1:11" x14ac:dyDescent="0.25">
      <c r="A60" s="567" t="s">
        <v>2735</v>
      </c>
      <c r="B60" s="568"/>
      <c r="C60" s="241">
        <v>2490</v>
      </c>
      <c r="D60" s="564">
        <v>0</v>
      </c>
      <c r="E60" s="564"/>
      <c r="F60" s="564"/>
      <c r="G60" s="564"/>
      <c r="H60" s="564">
        <v>0</v>
      </c>
      <c r="I60" s="564"/>
      <c r="J60" s="564"/>
      <c r="K60" s="564"/>
    </row>
    <row r="61" spans="1:11" x14ac:dyDescent="0.25">
      <c r="A61" s="567" t="s">
        <v>2436</v>
      </c>
      <c r="B61" s="568"/>
      <c r="C61" s="241">
        <v>2500</v>
      </c>
      <c r="D61" s="564">
        <v>59550871</v>
      </c>
      <c r="E61" s="564"/>
      <c r="F61" s="564"/>
      <c r="G61" s="564"/>
      <c r="H61" s="564">
        <v>0</v>
      </c>
      <c r="I61" s="564"/>
      <c r="J61" s="564"/>
      <c r="K61" s="564"/>
    </row>
    <row r="62" spans="1:11" ht="15.75" customHeight="1" x14ac:dyDescent="0.25">
      <c r="A62" s="567" t="s">
        <v>2437</v>
      </c>
      <c r="B62" s="568"/>
      <c r="C62" s="241">
        <v>2510</v>
      </c>
      <c r="D62" s="564">
        <v>0</v>
      </c>
      <c r="E62" s="564"/>
      <c r="F62" s="564"/>
      <c r="G62" s="564"/>
      <c r="H62" s="564">
        <v>0</v>
      </c>
      <c r="I62" s="564"/>
      <c r="J62" s="564"/>
      <c r="K62" s="564"/>
    </row>
    <row r="63" spans="1:11" x14ac:dyDescent="0.25">
      <c r="A63" s="572" t="s">
        <v>5131</v>
      </c>
      <c r="B63" s="573"/>
      <c r="C63" s="382">
        <v>2520</v>
      </c>
      <c r="D63" s="570">
        <f>SUM(D53:G62)</f>
        <v>59550871</v>
      </c>
      <c r="E63" s="571"/>
      <c r="F63" s="571"/>
      <c r="G63" s="571"/>
      <c r="H63" s="570">
        <f>SUM(H53:K62)</f>
        <v>0</v>
      </c>
      <c r="I63" s="571"/>
      <c r="J63" s="571"/>
      <c r="K63" s="571"/>
    </row>
    <row r="64" spans="1:11" x14ac:dyDescent="0.25">
      <c r="A64" s="550" t="s">
        <v>2736</v>
      </c>
      <c r="B64" s="550"/>
      <c r="C64" s="550"/>
      <c r="D64" s="550"/>
      <c r="E64" s="550"/>
      <c r="F64" s="550"/>
      <c r="G64" s="550"/>
      <c r="H64" s="550"/>
      <c r="I64" s="550"/>
      <c r="J64" s="550"/>
      <c r="K64" s="550"/>
    </row>
    <row r="66" spans="1:11" ht="16.5" customHeight="1" x14ac:dyDescent="0.25">
      <c r="A66" s="551" t="s">
        <v>2701</v>
      </c>
      <c r="B66" s="552"/>
      <c r="C66" s="555" t="s">
        <v>1253</v>
      </c>
      <c r="D66" s="555" t="s">
        <v>2737</v>
      </c>
      <c r="E66" s="555"/>
      <c r="F66" s="555"/>
      <c r="G66" s="555"/>
      <c r="H66" s="555" t="s">
        <v>2738</v>
      </c>
      <c r="I66" s="555"/>
      <c r="J66" s="555"/>
      <c r="K66" s="555"/>
    </row>
    <row r="67" spans="1:11" ht="97.5" x14ac:dyDescent="0.25">
      <c r="A67" s="553"/>
      <c r="B67" s="554"/>
      <c r="C67" s="555"/>
      <c r="D67" s="243" t="s">
        <v>5132</v>
      </c>
      <c r="E67" s="243" t="s">
        <v>5133</v>
      </c>
      <c r="F67" s="243" t="s">
        <v>5134</v>
      </c>
      <c r="G67" s="243" t="s">
        <v>2739</v>
      </c>
      <c r="H67" s="243" t="s">
        <v>5132</v>
      </c>
      <c r="I67" s="243" t="s">
        <v>5133</v>
      </c>
      <c r="J67" s="243" t="s">
        <v>5134</v>
      </c>
      <c r="K67" s="243" t="s">
        <v>2740</v>
      </c>
    </row>
    <row r="68" spans="1:11" x14ac:dyDescent="0.25">
      <c r="A68" s="538">
        <v>1</v>
      </c>
      <c r="B68" s="539"/>
      <c r="C68" s="240">
        <v>2</v>
      </c>
      <c r="D68" s="240">
        <v>3</v>
      </c>
      <c r="E68" s="240">
        <v>4</v>
      </c>
      <c r="F68" s="240">
        <v>5</v>
      </c>
      <c r="G68" s="240">
        <v>6</v>
      </c>
      <c r="H68" s="240">
        <v>7</v>
      </c>
      <c r="I68" s="240">
        <v>8</v>
      </c>
      <c r="J68" s="240">
        <v>9</v>
      </c>
      <c r="K68" s="240">
        <v>10</v>
      </c>
    </row>
    <row r="69" spans="1:11" x14ac:dyDescent="0.25">
      <c r="A69" s="540" t="s">
        <v>2704</v>
      </c>
      <c r="B69" s="541"/>
      <c r="C69" s="240"/>
      <c r="D69" s="240"/>
      <c r="E69" s="240"/>
      <c r="F69" s="240"/>
      <c r="G69" s="240"/>
      <c r="H69" s="240"/>
      <c r="I69" s="240"/>
      <c r="J69" s="240"/>
      <c r="K69" s="240"/>
    </row>
    <row r="70" spans="1:11" x14ac:dyDescent="0.25">
      <c r="A70" s="540" t="s">
        <v>2712</v>
      </c>
      <c r="B70" s="541"/>
      <c r="C70" s="240">
        <v>2530</v>
      </c>
      <c r="D70" s="274">
        <v>0</v>
      </c>
      <c r="E70" s="274">
        <v>0</v>
      </c>
      <c r="F70" s="274">
        <v>0</v>
      </c>
      <c r="G70" s="274">
        <f>F70-E70</f>
        <v>0</v>
      </c>
      <c r="H70" s="274">
        <v>0</v>
      </c>
      <c r="I70" s="274">
        <v>0</v>
      </c>
      <c r="J70" s="274">
        <v>0</v>
      </c>
      <c r="K70" s="274">
        <f>J70-I70</f>
        <v>0</v>
      </c>
    </row>
    <row r="71" spans="1:11" x14ac:dyDescent="0.25">
      <c r="A71" s="540" t="s">
        <v>2713</v>
      </c>
      <c r="B71" s="541"/>
      <c r="C71" s="240">
        <v>2540</v>
      </c>
      <c r="D71" s="274">
        <f>SUM(D72:D75)</f>
        <v>0</v>
      </c>
      <c r="E71" s="274">
        <f>SUM(E72:E75)</f>
        <v>0</v>
      </c>
      <c r="F71" s="274">
        <f>SUM(F72:F75)</f>
        <v>0</v>
      </c>
      <c r="G71" s="274">
        <f>F71-E71</f>
        <v>0</v>
      </c>
      <c r="H71" s="274">
        <f>SUM(H72:H75)</f>
        <v>0</v>
      </c>
      <c r="I71" s="274">
        <f>SUM(I72:I75)</f>
        <v>0</v>
      </c>
      <c r="J71" s="274">
        <f>SUM(J72:J75)</f>
        <v>0</v>
      </c>
      <c r="K71" s="274">
        <f>J71-I71</f>
        <v>0</v>
      </c>
    </row>
    <row r="72" spans="1:11" x14ac:dyDescent="0.25">
      <c r="A72" s="567" t="s">
        <v>2741</v>
      </c>
      <c r="B72" s="568"/>
      <c r="C72" s="241">
        <v>2541</v>
      </c>
      <c r="D72" s="275">
        <v>0</v>
      </c>
      <c r="E72" s="275">
        <v>0</v>
      </c>
      <c r="F72" s="275">
        <v>0</v>
      </c>
      <c r="G72" s="274">
        <f t="shared" ref="G72:G87" si="0">F72-E72</f>
        <v>0</v>
      </c>
      <c r="H72" s="275">
        <v>0</v>
      </c>
      <c r="I72" s="275">
        <v>0</v>
      </c>
      <c r="J72" s="275">
        <v>0</v>
      </c>
      <c r="K72" s="274">
        <f t="shared" ref="K72:K87" si="1">J72-I72</f>
        <v>0</v>
      </c>
    </row>
    <row r="73" spans="1:11" x14ac:dyDescent="0.25">
      <c r="A73" s="567" t="s">
        <v>5102</v>
      </c>
      <c r="B73" s="568"/>
      <c r="C73" s="241">
        <v>2542</v>
      </c>
      <c r="D73" s="275">
        <v>0</v>
      </c>
      <c r="E73" s="275">
        <v>0</v>
      </c>
      <c r="F73" s="275">
        <v>0</v>
      </c>
      <c r="G73" s="274">
        <f t="shared" si="0"/>
        <v>0</v>
      </c>
      <c r="H73" s="275">
        <v>0</v>
      </c>
      <c r="I73" s="275">
        <v>0</v>
      </c>
      <c r="J73" s="275">
        <v>0</v>
      </c>
      <c r="K73" s="274">
        <f t="shared" si="1"/>
        <v>0</v>
      </c>
    </row>
    <row r="74" spans="1:11" x14ac:dyDescent="0.25">
      <c r="A74" s="567" t="s">
        <v>2742</v>
      </c>
      <c r="B74" s="568"/>
      <c r="C74" s="241">
        <v>2543</v>
      </c>
      <c r="D74" s="275">
        <v>0</v>
      </c>
      <c r="E74" s="275">
        <v>0</v>
      </c>
      <c r="F74" s="275">
        <v>0</v>
      </c>
      <c r="G74" s="274">
        <f>F74-E74</f>
        <v>0</v>
      </c>
      <c r="H74" s="275">
        <v>0</v>
      </c>
      <c r="I74" s="275">
        <v>0</v>
      </c>
      <c r="J74" s="275">
        <v>0</v>
      </c>
      <c r="K74" s="274">
        <f t="shared" si="1"/>
        <v>0</v>
      </c>
    </row>
    <row r="75" spans="1:11" x14ac:dyDescent="0.25">
      <c r="A75" s="567" t="s">
        <v>2743</v>
      </c>
      <c r="B75" s="568"/>
      <c r="C75" s="241">
        <v>2544</v>
      </c>
      <c r="D75" s="275">
        <v>0</v>
      </c>
      <c r="E75" s="275">
        <v>0</v>
      </c>
      <c r="F75" s="275">
        <v>0</v>
      </c>
      <c r="G75" s="274">
        <f t="shared" si="0"/>
        <v>0</v>
      </c>
      <c r="H75" s="275">
        <v>0</v>
      </c>
      <c r="I75" s="275">
        <v>0</v>
      </c>
      <c r="J75" s="275">
        <v>0</v>
      </c>
      <c r="K75" s="274">
        <f t="shared" si="1"/>
        <v>0</v>
      </c>
    </row>
    <row r="76" spans="1:11" hidden="1" x14ac:dyDescent="0.25">
      <c r="A76" s="567"/>
      <c r="B76" s="568"/>
      <c r="C76" s="241"/>
      <c r="D76" s="275"/>
      <c r="E76" s="275"/>
      <c r="F76" s="275"/>
      <c r="G76" s="274"/>
      <c r="H76" s="275"/>
      <c r="I76" s="275"/>
      <c r="J76" s="275"/>
      <c r="K76" s="274"/>
    </row>
    <row r="77" spans="1:11" x14ac:dyDescent="0.25">
      <c r="A77" s="540" t="s">
        <v>2744</v>
      </c>
      <c r="B77" s="541"/>
      <c r="C77" s="240">
        <v>2550</v>
      </c>
      <c r="D77" s="274">
        <v>0</v>
      </c>
      <c r="E77" s="274">
        <v>0</v>
      </c>
      <c r="F77" s="274">
        <v>0</v>
      </c>
      <c r="G77" s="274">
        <f t="shared" si="0"/>
        <v>0</v>
      </c>
      <c r="H77" s="274">
        <v>0</v>
      </c>
      <c r="I77" s="274">
        <v>0</v>
      </c>
      <c r="J77" s="274">
        <v>0</v>
      </c>
      <c r="K77" s="274">
        <f t="shared" si="1"/>
        <v>0</v>
      </c>
    </row>
    <row r="78" spans="1:11" x14ac:dyDescent="0.25">
      <c r="A78" s="540" t="s">
        <v>5606</v>
      </c>
      <c r="B78" s="541"/>
      <c r="C78" s="240">
        <v>2560</v>
      </c>
      <c r="D78" s="274">
        <v>0</v>
      </c>
      <c r="E78" s="274">
        <v>0</v>
      </c>
      <c r="F78" s="274">
        <v>0</v>
      </c>
      <c r="G78" s="274">
        <f t="shared" si="0"/>
        <v>0</v>
      </c>
      <c r="H78" s="274">
        <v>0</v>
      </c>
      <c r="I78" s="274">
        <v>0</v>
      </c>
      <c r="J78" s="274">
        <v>0</v>
      </c>
      <c r="K78" s="274">
        <f t="shared" si="1"/>
        <v>0</v>
      </c>
    </row>
    <row r="79" spans="1:11" x14ac:dyDescent="0.25">
      <c r="A79" s="574" t="s">
        <v>5607</v>
      </c>
      <c r="B79" s="575"/>
      <c r="C79" s="373">
        <v>2561</v>
      </c>
      <c r="D79" s="274">
        <v>0</v>
      </c>
      <c r="E79" s="274">
        <v>0</v>
      </c>
      <c r="F79" s="274">
        <v>0</v>
      </c>
      <c r="G79" s="274">
        <f t="shared" si="0"/>
        <v>0</v>
      </c>
      <c r="H79" s="274">
        <v>0</v>
      </c>
      <c r="I79" s="274">
        <v>0</v>
      </c>
      <c r="J79" s="274">
        <v>0</v>
      </c>
      <c r="K79" s="274">
        <f t="shared" si="1"/>
        <v>0</v>
      </c>
    </row>
    <row r="80" spans="1:11" x14ac:dyDescent="0.25">
      <c r="A80" s="574" t="s">
        <v>2368</v>
      </c>
      <c r="B80" s="575"/>
      <c r="C80" s="373">
        <v>2570</v>
      </c>
      <c r="D80" s="274">
        <v>0</v>
      </c>
      <c r="E80" s="274">
        <v>0</v>
      </c>
      <c r="F80" s="274">
        <v>0</v>
      </c>
      <c r="G80" s="274">
        <f t="shared" si="0"/>
        <v>0</v>
      </c>
      <c r="H80" s="274">
        <v>0</v>
      </c>
      <c r="I80" s="274">
        <v>0</v>
      </c>
      <c r="J80" s="274">
        <v>0</v>
      </c>
      <c r="K80" s="274">
        <f t="shared" si="1"/>
        <v>0</v>
      </c>
    </row>
    <row r="81" spans="1:11" x14ac:dyDescent="0.25">
      <c r="A81" s="540" t="s">
        <v>2745</v>
      </c>
      <c r="B81" s="541"/>
      <c r="C81" s="240">
        <v>2580</v>
      </c>
      <c r="D81" s="274">
        <f>SUM(D82:D86)</f>
        <v>0</v>
      </c>
      <c r="E81" s="274">
        <f t="shared" ref="E81:J81" si="2">SUM(E82:E86)</f>
        <v>0</v>
      </c>
      <c r="F81" s="274">
        <f t="shared" si="2"/>
        <v>0</v>
      </c>
      <c r="G81" s="274">
        <f t="shared" si="0"/>
        <v>0</v>
      </c>
      <c r="H81" s="274">
        <f t="shared" si="2"/>
        <v>0</v>
      </c>
      <c r="I81" s="274">
        <f t="shared" si="2"/>
        <v>0</v>
      </c>
      <c r="J81" s="274">
        <f t="shared" si="2"/>
        <v>0</v>
      </c>
      <c r="K81" s="274">
        <f t="shared" si="1"/>
        <v>0</v>
      </c>
    </row>
    <row r="82" spans="1:11" x14ac:dyDescent="0.25">
      <c r="A82" s="567" t="s">
        <v>2746</v>
      </c>
      <c r="B82" s="568"/>
      <c r="C82" s="241">
        <v>2581</v>
      </c>
      <c r="D82" s="275">
        <v>0</v>
      </c>
      <c r="E82" s="275">
        <v>0</v>
      </c>
      <c r="F82" s="275">
        <v>0</v>
      </c>
      <c r="G82" s="274">
        <f t="shared" si="0"/>
        <v>0</v>
      </c>
      <c r="H82" s="275">
        <v>0</v>
      </c>
      <c r="I82" s="275">
        <v>0</v>
      </c>
      <c r="J82" s="275">
        <v>0</v>
      </c>
      <c r="K82" s="274">
        <f t="shared" si="1"/>
        <v>0</v>
      </c>
    </row>
    <row r="83" spans="1:11" x14ac:dyDescent="0.25">
      <c r="A83" s="567" t="s">
        <v>5135</v>
      </c>
      <c r="B83" s="568"/>
      <c r="C83" s="241">
        <v>2582</v>
      </c>
      <c r="D83" s="275">
        <v>0</v>
      </c>
      <c r="E83" s="275">
        <v>0</v>
      </c>
      <c r="F83" s="275">
        <v>0</v>
      </c>
      <c r="G83" s="274">
        <f t="shared" si="0"/>
        <v>0</v>
      </c>
      <c r="H83" s="275">
        <v>0</v>
      </c>
      <c r="I83" s="275">
        <v>0</v>
      </c>
      <c r="J83" s="275">
        <v>0</v>
      </c>
      <c r="K83" s="274">
        <f t="shared" si="1"/>
        <v>0</v>
      </c>
    </row>
    <row r="84" spans="1:11" x14ac:dyDescent="0.25">
      <c r="A84" s="567" t="s">
        <v>2747</v>
      </c>
      <c r="B84" s="568"/>
      <c r="C84" s="241">
        <v>2583</v>
      </c>
      <c r="D84" s="275">
        <v>0</v>
      </c>
      <c r="E84" s="275">
        <v>0</v>
      </c>
      <c r="F84" s="275">
        <v>0</v>
      </c>
      <c r="G84" s="274">
        <f t="shared" si="0"/>
        <v>0</v>
      </c>
      <c r="H84" s="275">
        <v>0</v>
      </c>
      <c r="I84" s="275">
        <v>0</v>
      </c>
      <c r="J84" s="275">
        <v>0</v>
      </c>
      <c r="K84" s="274">
        <f t="shared" si="1"/>
        <v>0</v>
      </c>
    </row>
    <row r="85" spans="1:11" hidden="1" x14ac:dyDescent="0.25">
      <c r="A85" s="567"/>
      <c r="B85" s="568"/>
      <c r="C85" s="241"/>
      <c r="D85" s="275"/>
      <c r="E85" s="275"/>
      <c r="F85" s="275"/>
      <c r="G85" s="274"/>
      <c r="H85" s="275"/>
      <c r="I85" s="275"/>
      <c r="J85" s="275"/>
      <c r="K85" s="274"/>
    </row>
    <row r="86" spans="1:11" x14ac:dyDescent="0.25">
      <c r="A86" s="567" t="s">
        <v>2748</v>
      </c>
      <c r="B86" s="568"/>
      <c r="C86" s="241">
        <v>2590</v>
      </c>
      <c r="D86" s="275">
        <v>0</v>
      </c>
      <c r="E86" s="275">
        <v>0</v>
      </c>
      <c r="F86" s="275">
        <v>0</v>
      </c>
      <c r="G86" s="274">
        <f t="shared" si="0"/>
        <v>0</v>
      </c>
      <c r="H86" s="275">
        <v>0</v>
      </c>
      <c r="I86" s="275">
        <v>0</v>
      </c>
      <c r="J86" s="275">
        <v>0</v>
      </c>
      <c r="K86" s="274">
        <f t="shared" si="1"/>
        <v>0</v>
      </c>
    </row>
    <row r="87" spans="1:11" x14ac:dyDescent="0.25">
      <c r="A87" s="540" t="s">
        <v>5103</v>
      </c>
      <c r="B87" s="541"/>
      <c r="C87" s="240">
        <v>2600</v>
      </c>
      <c r="D87" s="274">
        <f>D81+D78+D77+D71+D70+D76</f>
        <v>0</v>
      </c>
      <c r="E87" s="274">
        <f>E81+E78+E77+E71+E70+E76</f>
        <v>0</v>
      </c>
      <c r="F87" s="274">
        <f>F81+F78+F77+F71+F70+F76</f>
        <v>0</v>
      </c>
      <c r="G87" s="274">
        <f t="shared" si="0"/>
        <v>0</v>
      </c>
      <c r="H87" s="274">
        <f>H81+H78+H77+H71+H70+H76</f>
        <v>0</v>
      </c>
      <c r="I87" s="274">
        <f>I81+I78+I77+I71+I70+I76</f>
        <v>0</v>
      </c>
      <c r="J87" s="274">
        <f>J81+J78+J77+J71+J70+J76</f>
        <v>0</v>
      </c>
      <c r="K87" s="274">
        <f t="shared" si="1"/>
        <v>0</v>
      </c>
    </row>
    <row r="88" spans="1:11" x14ac:dyDescent="0.25">
      <c r="A88" s="540" t="s">
        <v>2717</v>
      </c>
      <c r="B88" s="541"/>
      <c r="C88" s="240"/>
      <c r="D88" s="273"/>
      <c r="E88" s="273"/>
      <c r="F88" s="273"/>
      <c r="G88" s="273"/>
      <c r="H88" s="273"/>
      <c r="I88" s="273"/>
      <c r="J88" s="273"/>
      <c r="K88" s="273"/>
    </row>
    <row r="89" spans="1:11" x14ac:dyDescent="0.25">
      <c r="A89" s="567" t="s">
        <v>2263</v>
      </c>
      <c r="B89" s="568"/>
      <c r="C89" s="241">
        <v>2610</v>
      </c>
      <c r="D89" s="275">
        <v>0</v>
      </c>
      <c r="E89" s="478">
        <v>0</v>
      </c>
      <c r="F89" s="478">
        <v>0</v>
      </c>
      <c r="G89" s="274">
        <f>F89-E89</f>
        <v>0</v>
      </c>
      <c r="H89" s="275">
        <v>0</v>
      </c>
      <c r="I89" s="478">
        <v>0</v>
      </c>
      <c r="J89" s="478">
        <v>0</v>
      </c>
      <c r="K89" s="274">
        <f>J89-I89</f>
        <v>0</v>
      </c>
    </row>
    <row r="90" spans="1:11" x14ac:dyDescent="0.25">
      <c r="A90" s="567" t="s">
        <v>2267</v>
      </c>
      <c r="B90" s="568"/>
      <c r="C90" s="241">
        <v>2620</v>
      </c>
      <c r="D90" s="478">
        <v>0</v>
      </c>
      <c r="E90" s="478">
        <v>0</v>
      </c>
      <c r="F90" s="478">
        <v>0</v>
      </c>
      <c r="G90" s="274">
        <f t="shared" ref="G90:G103" si="3">F90-E90</f>
        <v>0</v>
      </c>
      <c r="H90" s="478">
        <v>0</v>
      </c>
      <c r="I90" s="478">
        <v>0</v>
      </c>
      <c r="J90" s="478">
        <v>0</v>
      </c>
      <c r="K90" s="274">
        <f t="shared" ref="K90:K103" si="4">J90-I90</f>
        <v>0</v>
      </c>
    </row>
    <row r="91" spans="1:11" x14ac:dyDescent="0.25">
      <c r="A91" s="567" t="s">
        <v>2298</v>
      </c>
      <c r="B91" s="568"/>
      <c r="C91" s="241">
        <v>2630</v>
      </c>
      <c r="D91" s="478">
        <v>0</v>
      </c>
      <c r="E91" s="478">
        <v>0</v>
      </c>
      <c r="F91" s="478">
        <v>0</v>
      </c>
      <c r="G91" s="274">
        <f t="shared" si="3"/>
        <v>0</v>
      </c>
      <c r="H91" s="478">
        <v>0</v>
      </c>
      <c r="I91" s="478">
        <v>0</v>
      </c>
      <c r="J91" s="478">
        <v>0</v>
      </c>
      <c r="K91" s="274">
        <f t="shared" si="4"/>
        <v>0</v>
      </c>
    </row>
    <row r="92" spans="1:11" x14ac:dyDescent="0.25">
      <c r="A92" s="567" t="s">
        <v>5608</v>
      </c>
      <c r="B92" s="568"/>
      <c r="C92" s="241">
        <v>2640</v>
      </c>
      <c r="D92" s="478">
        <v>0</v>
      </c>
      <c r="E92" s="478">
        <v>0</v>
      </c>
      <c r="F92" s="478">
        <v>0</v>
      </c>
      <c r="G92" s="274">
        <f t="shared" si="3"/>
        <v>0</v>
      </c>
      <c r="H92" s="478">
        <v>0</v>
      </c>
      <c r="I92" s="478">
        <v>0</v>
      </c>
      <c r="J92" s="478">
        <v>0</v>
      </c>
      <c r="K92" s="274">
        <f>J92-I92</f>
        <v>0</v>
      </c>
    </row>
    <row r="93" spans="1:11" x14ac:dyDescent="0.25">
      <c r="A93" s="576" t="s">
        <v>5609</v>
      </c>
      <c r="B93" s="577"/>
      <c r="C93" s="241">
        <v>2641</v>
      </c>
      <c r="D93" s="478">
        <v>0</v>
      </c>
      <c r="E93" s="478">
        <v>0</v>
      </c>
      <c r="F93" s="478">
        <v>0</v>
      </c>
      <c r="G93" s="274">
        <f t="shared" si="3"/>
        <v>0</v>
      </c>
      <c r="H93" s="478">
        <v>0</v>
      </c>
      <c r="I93" s="478">
        <v>0</v>
      </c>
      <c r="J93" s="478">
        <v>0</v>
      </c>
      <c r="K93" s="274">
        <f t="shared" si="4"/>
        <v>0</v>
      </c>
    </row>
    <row r="94" spans="1:11" x14ac:dyDescent="0.25">
      <c r="A94" s="567" t="s">
        <v>2282</v>
      </c>
      <c r="B94" s="568"/>
      <c r="C94" s="241">
        <v>2650</v>
      </c>
      <c r="D94" s="478">
        <v>0</v>
      </c>
      <c r="E94" s="478">
        <v>0</v>
      </c>
      <c r="F94" s="478">
        <v>0</v>
      </c>
      <c r="G94" s="274">
        <f t="shared" si="3"/>
        <v>0</v>
      </c>
      <c r="H94" s="478">
        <v>0</v>
      </c>
      <c r="I94" s="478">
        <v>0</v>
      </c>
      <c r="J94" s="478">
        <v>0</v>
      </c>
      <c r="K94" s="274">
        <f t="shared" si="4"/>
        <v>0</v>
      </c>
    </row>
    <row r="95" spans="1:11" x14ac:dyDescent="0.25">
      <c r="A95" s="567" t="s">
        <v>2286</v>
      </c>
      <c r="B95" s="568"/>
      <c r="C95" s="241">
        <v>2660</v>
      </c>
      <c r="D95" s="478">
        <v>0</v>
      </c>
      <c r="E95" s="478">
        <v>0</v>
      </c>
      <c r="F95" s="478">
        <v>0</v>
      </c>
      <c r="G95" s="274">
        <f t="shared" si="3"/>
        <v>0</v>
      </c>
      <c r="H95" s="478">
        <v>0</v>
      </c>
      <c r="I95" s="478">
        <v>0</v>
      </c>
      <c r="J95" s="478">
        <v>0</v>
      </c>
      <c r="K95" s="274">
        <f t="shared" si="4"/>
        <v>0</v>
      </c>
    </row>
    <row r="96" spans="1:11" x14ac:dyDescent="0.25">
      <c r="A96" s="567" t="s">
        <v>1274</v>
      </c>
      <c r="B96" s="568"/>
      <c r="C96" s="241">
        <v>2670</v>
      </c>
      <c r="D96" s="478">
        <v>0</v>
      </c>
      <c r="E96" s="478">
        <v>0</v>
      </c>
      <c r="F96" s="478">
        <v>0</v>
      </c>
      <c r="G96" s="274">
        <f t="shared" si="3"/>
        <v>0</v>
      </c>
      <c r="H96" s="478">
        <v>0</v>
      </c>
      <c r="I96" s="478">
        <v>0</v>
      </c>
      <c r="J96" s="478">
        <v>0</v>
      </c>
      <c r="K96" s="274">
        <f t="shared" si="4"/>
        <v>0</v>
      </c>
    </row>
    <row r="97" spans="1:11" x14ac:dyDescent="0.25">
      <c r="A97" s="567" t="s">
        <v>1241</v>
      </c>
      <c r="B97" s="568"/>
      <c r="C97" s="241">
        <v>2680</v>
      </c>
      <c r="D97" s="478">
        <v>0</v>
      </c>
      <c r="E97" s="478">
        <v>0</v>
      </c>
      <c r="F97" s="478">
        <v>0</v>
      </c>
      <c r="G97" s="274">
        <f t="shared" si="3"/>
        <v>0</v>
      </c>
      <c r="H97" s="478">
        <v>0</v>
      </c>
      <c r="I97" s="478">
        <v>0</v>
      </c>
      <c r="J97" s="478">
        <v>0</v>
      </c>
      <c r="K97" s="274">
        <f t="shared" si="4"/>
        <v>0</v>
      </c>
    </row>
    <row r="98" spans="1:11" x14ac:dyDescent="0.25">
      <c r="A98" s="567" t="s">
        <v>5610</v>
      </c>
      <c r="B98" s="568"/>
      <c r="C98" s="241">
        <v>2690</v>
      </c>
      <c r="D98" s="478">
        <v>0</v>
      </c>
      <c r="E98" s="478">
        <v>0</v>
      </c>
      <c r="F98" s="478">
        <v>0</v>
      </c>
      <c r="G98" s="274">
        <f t="shared" si="3"/>
        <v>0</v>
      </c>
      <c r="H98" s="478">
        <v>0</v>
      </c>
      <c r="I98" s="478">
        <v>0</v>
      </c>
      <c r="J98" s="478">
        <v>0</v>
      </c>
      <c r="K98" s="274">
        <f t="shared" si="4"/>
        <v>0</v>
      </c>
    </row>
    <row r="99" spans="1:11" x14ac:dyDescent="0.25">
      <c r="A99" s="576" t="s">
        <v>5611</v>
      </c>
      <c r="B99" s="577"/>
      <c r="C99" s="241">
        <v>2691</v>
      </c>
      <c r="D99" s="478">
        <v>0</v>
      </c>
      <c r="E99" s="478">
        <v>0</v>
      </c>
      <c r="F99" s="478">
        <v>0</v>
      </c>
      <c r="G99" s="274">
        <f t="shared" si="3"/>
        <v>0</v>
      </c>
      <c r="H99" s="478">
        <v>0</v>
      </c>
      <c r="I99" s="478">
        <v>0</v>
      </c>
      <c r="J99" s="478">
        <v>0</v>
      </c>
      <c r="K99" s="274">
        <f t="shared" si="4"/>
        <v>0</v>
      </c>
    </row>
    <row r="100" spans="1:11" x14ac:dyDescent="0.25">
      <c r="A100" s="567" t="s">
        <v>1230</v>
      </c>
      <c r="B100" s="568"/>
      <c r="C100" s="241">
        <v>2700</v>
      </c>
      <c r="D100" s="478">
        <v>0</v>
      </c>
      <c r="E100" s="478">
        <v>0</v>
      </c>
      <c r="F100" s="478">
        <v>0</v>
      </c>
      <c r="G100" s="274">
        <f t="shared" si="3"/>
        <v>0</v>
      </c>
      <c r="H100" s="478">
        <v>0</v>
      </c>
      <c r="I100" s="478">
        <v>0</v>
      </c>
      <c r="J100" s="478">
        <v>0</v>
      </c>
      <c r="K100" s="274">
        <f t="shared" si="4"/>
        <v>0</v>
      </c>
    </row>
    <row r="101" spans="1:11" x14ac:dyDescent="0.25">
      <c r="A101" s="567" t="s">
        <v>1239</v>
      </c>
      <c r="B101" s="568"/>
      <c r="C101" s="241">
        <v>2710</v>
      </c>
      <c r="D101" s="478">
        <v>0</v>
      </c>
      <c r="E101" s="478">
        <v>0</v>
      </c>
      <c r="F101" s="478">
        <v>0</v>
      </c>
      <c r="G101" s="274">
        <f t="shared" si="3"/>
        <v>0</v>
      </c>
      <c r="H101" s="478">
        <v>0</v>
      </c>
      <c r="I101" s="478">
        <v>0</v>
      </c>
      <c r="J101" s="478">
        <v>0</v>
      </c>
      <c r="K101" s="274">
        <f t="shared" si="4"/>
        <v>0</v>
      </c>
    </row>
    <row r="102" spans="1:11" x14ac:dyDescent="0.25">
      <c r="A102" s="540" t="s">
        <v>5101</v>
      </c>
      <c r="B102" s="541"/>
      <c r="C102" s="240">
        <v>2780</v>
      </c>
      <c r="D102" s="274">
        <f>SUM(D89:D101)-D93-D99</f>
        <v>0</v>
      </c>
      <c r="E102" s="274">
        <f>SUM(E89:E101)-E93-E99</f>
        <v>0</v>
      </c>
      <c r="F102" s="274">
        <f>SUM(F89:F101)-F93-F99</f>
        <v>0</v>
      </c>
      <c r="G102" s="274">
        <f t="shared" si="3"/>
        <v>0</v>
      </c>
      <c r="H102" s="274">
        <f>SUM(H89:H101)-H93-H99</f>
        <v>0</v>
      </c>
      <c r="I102" s="466">
        <f>H102</f>
        <v>0</v>
      </c>
      <c r="J102" s="274">
        <f>SUM(J89:J101)-J93-J99</f>
        <v>0</v>
      </c>
      <c r="K102" s="274">
        <f t="shared" si="4"/>
        <v>0</v>
      </c>
    </row>
    <row r="103" spans="1:11" x14ac:dyDescent="0.25">
      <c r="A103" s="540" t="s">
        <v>2726</v>
      </c>
      <c r="B103" s="541"/>
      <c r="C103" s="240">
        <v>2790</v>
      </c>
      <c r="D103" s="274">
        <f>E87-D102</f>
        <v>0</v>
      </c>
      <c r="E103" s="274">
        <f>F87-E102</f>
        <v>0</v>
      </c>
      <c r="F103" s="274">
        <f>F87-F102</f>
        <v>0</v>
      </c>
      <c r="G103" s="274">
        <f t="shared" si="3"/>
        <v>0</v>
      </c>
      <c r="H103" s="274">
        <f>I87-H102</f>
        <v>0</v>
      </c>
      <c r="I103" s="466">
        <f>H103</f>
        <v>0</v>
      </c>
      <c r="J103" s="274">
        <f>J87-J102</f>
        <v>0</v>
      </c>
      <c r="K103" s="274">
        <f t="shared" si="4"/>
        <v>0</v>
      </c>
    </row>
    <row r="105" spans="1:11" x14ac:dyDescent="0.25">
      <c r="A105" s="578" t="s">
        <v>2749</v>
      </c>
      <c r="B105" s="578"/>
      <c r="C105" s="578"/>
      <c r="D105" s="578"/>
      <c r="E105" s="578"/>
      <c r="F105" s="578"/>
      <c r="G105" s="578"/>
      <c r="H105" s="578"/>
      <c r="I105" s="578"/>
      <c r="J105" s="578"/>
      <c r="K105" s="578"/>
    </row>
    <row r="107" spans="1:11" ht="42.75" x14ac:dyDescent="0.25">
      <c r="A107" s="538" t="s">
        <v>2701</v>
      </c>
      <c r="B107" s="539"/>
      <c r="C107" s="240" t="s">
        <v>1253</v>
      </c>
      <c r="D107" s="555" t="s">
        <v>2702</v>
      </c>
      <c r="E107" s="555"/>
      <c r="F107" s="555"/>
      <c r="G107" s="555"/>
      <c r="H107" s="555" t="s">
        <v>2750</v>
      </c>
      <c r="I107" s="555"/>
      <c r="J107" s="555"/>
      <c r="K107" s="555"/>
    </row>
    <row r="108" spans="1:11" x14ac:dyDescent="0.25">
      <c r="A108" s="538">
        <v>1</v>
      </c>
      <c r="B108" s="539"/>
      <c r="C108" s="240">
        <v>2</v>
      </c>
      <c r="D108" s="555">
        <v>3</v>
      </c>
      <c r="E108" s="555"/>
      <c r="F108" s="555"/>
      <c r="G108" s="555"/>
      <c r="H108" s="555">
        <v>4</v>
      </c>
      <c r="I108" s="555"/>
      <c r="J108" s="555"/>
      <c r="K108" s="555"/>
    </row>
    <row r="109" spans="1:11" x14ac:dyDescent="0.25">
      <c r="A109" s="567" t="s">
        <v>2751</v>
      </c>
      <c r="B109" s="568"/>
      <c r="C109" s="241">
        <v>2820</v>
      </c>
      <c r="D109" s="564">
        <v>37663234</v>
      </c>
      <c r="E109" s="564"/>
      <c r="F109" s="564"/>
      <c r="G109" s="564"/>
      <c r="H109" s="564">
        <v>0</v>
      </c>
      <c r="I109" s="564"/>
      <c r="J109" s="564"/>
      <c r="K109" s="564"/>
    </row>
    <row r="110" spans="1:11" x14ac:dyDescent="0.25">
      <c r="A110" s="567" t="s">
        <v>2752</v>
      </c>
      <c r="B110" s="568"/>
      <c r="C110" s="241">
        <v>2830</v>
      </c>
      <c r="D110" s="564">
        <v>8461637</v>
      </c>
      <c r="E110" s="564"/>
      <c r="F110" s="564"/>
      <c r="G110" s="564"/>
      <c r="H110" s="564">
        <v>0</v>
      </c>
      <c r="I110" s="564"/>
      <c r="J110" s="564"/>
      <c r="K110" s="564"/>
    </row>
    <row r="111" spans="1:11" x14ac:dyDescent="0.25">
      <c r="A111" s="567" t="s">
        <v>2753</v>
      </c>
      <c r="B111" s="568"/>
      <c r="C111" s="241">
        <v>2840</v>
      </c>
      <c r="D111" s="564">
        <v>12580770</v>
      </c>
      <c r="E111" s="564"/>
      <c r="F111" s="564"/>
      <c r="G111" s="564"/>
      <c r="H111" s="564">
        <v>0</v>
      </c>
      <c r="I111" s="564"/>
      <c r="J111" s="564"/>
      <c r="K111" s="564"/>
    </row>
    <row r="112" spans="1:11" x14ac:dyDescent="0.25">
      <c r="A112" s="567" t="s">
        <v>2754</v>
      </c>
      <c r="B112" s="568"/>
      <c r="C112" s="241">
        <v>2850</v>
      </c>
      <c r="D112" s="564">
        <v>324916</v>
      </c>
      <c r="E112" s="564"/>
      <c r="F112" s="564"/>
      <c r="G112" s="564"/>
      <c r="H112" s="564">
        <v>0</v>
      </c>
      <c r="I112" s="564"/>
      <c r="J112" s="564"/>
      <c r="K112" s="564"/>
    </row>
    <row r="113" spans="1:11" x14ac:dyDescent="0.25">
      <c r="A113" s="567" t="s">
        <v>2482</v>
      </c>
      <c r="B113" s="568"/>
      <c r="C113" s="241">
        <v>2860</v>
      </c>
      <c r="D113" s="564">
        <v>520314</v>
      </c>
      <c r="E113" s="564"/>
      <c r="F113" s="564"/>
      <c r="G113" s="564"/>
      <c r="H113" s="564">
        <v>0</v>
      </c>
      <c r="I113" s="564"/>
      <c r="J113" s="564"/>
      <c r="K113" s="564"/>
    </row>
    <row r="114" spans="1:11" x14ac:dyDescent="0.25">
      <c r="A114" s="540" t="s">
        <v>1157</v>
      </c>
      <c r="B114" s="541"/>
      <c r="C114" s="263">
        <v>2890</v>
      </c>
      <c r="D114" s="569">
        <f>SUM(D109:G113)</f>
        <v>59550871</v>
      </c>
      <c r="E114" s="569"/>
      <c r="F114" s="569"/>
      <c r="G114" s="569"/>
      <c r="H114" s="569">
        <f>SUM(H109:K113)</f>
        <v>0</v>
      </c>
      <c r="I114" s="569"/>
      <c r="J114" s="569"/>
      <c r="K114" s="569"/>
    </row>
    <row r="116" spans="1:11" ht="15.75" x14ac:dyDescent="0.25">
      <c r="A116" s="244" t="s">
        <v>2693</v>
      </c>
      <c r="B116" s="269"/>
      <c r="C116" s="267"/>
      <c r="F116" s="537" t="str">
        <f>ЗАПОЛНИТЬ!F26</f>
        <v>Л.П.КОЛЄСНІК</v>
      </c>
      <c r="G116" s="537"/>
      <c r="H116" s="537"/>
      <c r="I116" s="537"/>
      <c r="J116" s="537"/>
      <c r="K116" s="537"/>
    </row>
    <row r="117" spans="1:11" ht="15.75" x14ac:dyDescent="0.25">
      <c r="A117" s="244"/>
      <c r="B117" s="10" t="s">
        <v>1273</v>
      </c>
      <c r="C117" s="268"/>
      <c r="F117" s="536" t="s">
        <v>5104</v>
      </c>
      <c r="G117" s="536"/>
      <c r="H117" s="536"/>
      <c r="I117" s="536"/>
      <c r="J117" s="536"/>
      <c r="K117" s="536"/>
    </row>
    <row r="118" spans="1:11" ht="15.75" x14ac:dyDescent="0.25">
      <c r="A118" s="244" t="s">
        <v>2694</v>
      </c>
      <c r="B118" s="244"/>
    </row>
    <row r="119" spans="1:11" ht="15.75" x14ac:dyDescent="0.25">
      <c r="A119" s="244" t="s">
        <v>2695</v>
      </c>
      <c r="B119" s="244"/>
    </row>
    <row r="120" spans="1:11" ht="15.75" x14ac:dyDescent="0.25">
      <c r="A120" s="244" t="s">
        <v>2696</v>
      </c>
      <c r="B120" s="269"/>
      <c r="F120" s="537" t="str">
        <f>ЗАПОЛНИТЬ!F28</f>
        <v>Б.І.НОВІК</v>
      </c>
      <c r="G120" s="537"/>
      <c r="H120" s="537"/>
      <c r="I120" s="537"/>
      <c r="J120" s="537"/>
      <c r="K120" s="537"/>
    </row>
    <row r="121" spans="1:11" x14ac:dyDescent="0.25">
      <c r="B121" s="10" t="s">
        <v>1273</v>
      </c>
      <c r="F121" s="536" t="s">
        <v>5104</v>
      </c>
      <c r="G121" s="536"/>
      <c r="H121" s="536"/>
      <c r="I121" s="536"/>
      <c r="J121" s="536"/>
      <c r="K121" s="536"/>
    </row>
  </sheetData>
  <mergeCells count="228">
    <mergeCell ref="A114:B114"/>
    <mergeCell ref="D114:G114"/>
    <mergeCell ref="H114:K114"/>
    <mergeCell ref="A112:B112"/>
    <mergeCell ref="D112:G112"/>
    <mergeCell ref="H112:K112"/>
    <mergeCell ref="A113:B113"/>
    <mergeCell ref="D113:G113"/>
    <mergeCell ref="H113:K113"/>
    <mergeCell ref="H109:K109"/>
    <mergeCell ref="A110:B110"/>
    <mergeCell ref="D110:G110"/>
    <mergeCell ref="H110:K110"/>
    <mergeCell ref="A111:B111"/>
    <mergeCell ref="D111:G111"/>
    <mergeCell ref="H111:K111"/>
    <mergeCell ref="A109:B109"/>
    <mergeCell ref="D109:G109"/>
    <mergeCell ref="A107:B107"/>
    <mergeCell ref="D107:G107"/>
    <mergeCell ref="H107:K107"/>
    <mergeCell ref="A108:B108"/>
    <mergeCell ref="D108:G108"/>
    <mergeCell ref="H108:K108"/>
    <mergeCell ref="A100:B100"/>
    <mergeCell ref="A101:B101"/>
    <mergeCell ref="A102:B102"/>
    <mergeCell ref="A103:B103"/>
    <mergeCell ref="A105:K105"/>
    <mergeCell ref="A99:B99"/>
    <mergeCell ref="A94:B94"/>
    <mergeCell ref="A95:B95"/>
    <mergeCell ref="A96:B96"/>
    <mergeCell ref="A97:B97"/>
    <mergeCell ref="A93:B93"/>
    <mergeCell ref="A98:B98"/>
    <mergeCell ref="A87:B87"/>
    <mergeCell ref="A88:B88"/>
    <mergeCell ref="A89:B89"/>
    <mergeCell ref="A90:B90"/>
    <mergeCell ref="A91:B91"/>
    <mergeCell ref="A92:B92"/>
    <mergeCell ref="A83:B83"/>
    <mergeCell ref="A84:B84"/>
    <mergeCell ref="A79:B79"/>
    <mergeCell ref="A80:B80"/>
    <mergeCell ref="A85:B85"/>
    <mergeCell ref="A86:B86"/>
    <mergeCell ref="A75:B75"/>
    <mergeCell ref="A76:B76"/>
    <mergeCell ref="A77:B77"/>
    <mergeCell ref="A78:B78"/>
    <mergeCell ref="A81:B81"/>
    <mergeCell ref="A82:B82"/>
    <mergeCell ref="A70:B70"/>
    <mergeCell ref="H63:K63"/>
    <mergeCell ref="A71:B71"/>
    <mergeCell ref="A72:B72"/>
    <mergeCell ref="A73:B73"/>
    <mergeCell ref="A74:B74"/>
    <mergeCell ref="A62:B62"/>
    <mergeCell ref="D62:G62"/>
    <mergeCell ref="H62:K62"/>
    <mergeCell ref="H66:K66"/>
    <mergeCell ref="A63:B63"/>
    <mergeCell ref="D63:G63"/>
    <mergeCell ref="A60:B60"/>
    <mergeCell ref="D60:G60"/>
    <mergeCell ref="H60:K60"/>
    <mergeCell ref="A61:B61"/>
    <mergeCell ref="D61:G61"/>
    <mergeCell ref="H61:K61"/>
    <mergeCell ref="A58:B58"/>
    <mergeCell ref="D58:G58"/>
    <mergeCell ref="H58:K58"/>
    <mergeCell ref="A59:B59"/>
    <mergeCell ref="D59:G59"/>
    <mergeCell ref="H59:K59"/>
    <mergeCell ref="A56:B56"/>
    <mergeCell ref="D56:G56"/>
    <mergeCell ref="H56:K56"/>
    <mergeCell ref="A57:B57"/>
    <mergeCell ref="D57:G57"/>
    <mergeCell ref="H57:K57"/>
    <mergeCell ref="A54:B54"/>
    <mergeCell ref="D54:G54"/>
    <mergeCell ref="H54:K54"/>
    <mergeCell ref="A55:B55"/>
    <mergeCell ref="D55:G55"/>
    <mergeCell ref="H55:K55"/>
    <mergeCell ref="A52:B52"/>
    <mergeCell ref="D52:G52"/>
    <mergeCell ref="H52:K52"/>
    <mergeCell ref="A53:B53"/>
    <mergeCell ref="D53:G53"/>
    <mergeCell ref="H53:K53"/>
    <mergeCell ref="A46:B46"/>
    <mergeCell ref="D46:G46"/>
    <mergeCell ref="H46:K46"/>
    <mergeCell ref="A49:K49"/>
    <mergeCell ref="A51:B51"/>
    <mergeCell ref="D51:G51"/>
    <mergeCell ref="H51:K51"/>
    <mergeCell ref="A44:B44"/>
    <mergeCell ref="D44:G44"/>
    <mergeCell ref="H44:K44"/>
    <mergeCell ref="A45:B45"/>
    <mergeCell ref="D45:G45"/>
    <mergeCell ref="H45:K45"/>
    <mergeCell ref="A42:B42"/>
    <mergeCell ref="D42:G42"/>
    <mergeCell ref="H42:K42"/>
    <mergeCell ref="A43:B43"/>
    <mergeCell ref="D43:G43"/>
    <mergeCell ref="H43:K43"/>
    <mergeCell ref="A40:B40"/>
    <mergeCell ref="D40:G40"/>
    <mergeCell ref="H40:K40"/>
    <mergeCell ref="A41:B41"/>
    <mergeCell ref="D41:G41"/>
    <mergeCell ref="H41:K41"/>
    <mergeCell ref="A38:B38"/>
    <mergeCell ref="D38:G38"/>
    <mergeCell ref="H38:K38"/>
    <mergeCell ref="A39:B39"/>
    <mergeCell ref="D39:G39"/>
    <mergeCell ref="H39:K39"/>
    <mergeCell ref="A36:B36"/>
    <mergeCell ref="D36:G36"/>
    <mergeCell ref="H36:K36"/>
    <mergeCell ref="A37:B37"/>
    <mergeCell ref="D37:G37"/>
    <mergeCell ref="H37:K37"/>
    <mergeCell ref="A34:B34"/>
    <mergeCell ref="D34:G34"/>
    <mergeCell ref="H34:K34"/>
    <mergeCell ref="A35:B35"/>
    <mergeCell ref="D35:G35"/>
    <mergeCell ref="H35:K35"/>
    <mergeCell ref="A32:B32"/>
    <mergeCell ref="D32:G32"/>
    <mergeCell ref="H32:K32"/>
    <mergeCell ref="A33:B33"/>
    <mergeCell ref="D33:G33"/>
    <mergeCell ref="H33:K33"/>
    <mergeCell ref="A30:B30"/>
    <mergeCell ref="D30:G30"/>
    <mergeCell ref="H30:K30"/>
    <mergeCell ref="A31:B31"/>
    <mergeCell ref="D31:G31"/>
    <mergeCell ref="H31:K31"/>
    <mergeCell ref="A28:B28"/>
    <mergeCell ref="D28:G28"/>
    <mergeCell ref="H28:K28"/>
    <mergeCell ref="A29:B29"/>
    <mergeCell ref="D29:G29"/>
    <mergeCell ref="H29:K29"/>
    <mergeCell ref="A26:B26"/>
    <mergeCell ref="D26:G26"/>
    <mergeCell ref="H26:K26"/>
    <mergeCell ref="A27:B27"/>
    <mergeCell ref="D27:G27"/>
    <mergeCell ref="H27:K27"/>
    <mergeCell ref="A24:B24"/>
    <mergeCell ref="D24:G24"/>
    <mergeCell ref="H24:K24"/>
    <mergeCell ref="A25:B25"/>
    <mergeCell ref="D25:G25"/>
    <mergeCell ref="H25:K25"/>
    <mergeCell ref="A22:B22"/>
    <mergeCell ref="D22:G22"/>
    <mergeCell ref="H22:K22"/>
    <mergeCell ref="A23:B23"/>
    <mergeCell ref="D23:G23"/>
    <mergeCell ref="H23:K23"/>
    <mergeCell ref="A20:B20"/>
    <mergeCell ref="D20:G20"/>
    <mergeCell ref="H20:K20"/>
    <mergeCell ref="A21:B21"/>
    <mergeCell ref="D21:G21"/>
    <mergeCell ref="H21:K21"/>
    <mergeCell ref="A18:B18"/>
    <mergeCell ref="D18:G18"/>
    <mergeCell ref="H18:K18"/>
    <mergeCell ref="A19:B19"/>
    <mergeCell ref="D19:G19"/>
    <mergeCell ref="H19:K19"/>
    <mergeCell ref="I5:K5"/>
    <mergeCell ref="B6:F6"/>
    <mergeCell ref="G6:H6"/>
    <mergeCell ref="I6:K6"/>
    <mergeCell ref="A16:B16"/>
    <mergeCell ref="D16:G16"/>
    <mergeCell ref="H16:K16"/>
    <mergeCell ref="A17:B17"/>
    <mergeCell ref="D17:G17"/>
    <mergeCell ref="H17:K17"/>
    <mergeCell ref="E9:G9"/>
    <mergeCell ref="A11:K11"/>
    <mergeCell ref="A12:K12"/>
    <mergeCell ref="A13:K13"/>
    <mergeCell ref="A15:B15"/>
    <mergeCell ref="D15:G15"/>
    <mergeCell ref="H15:K15"/>
    <mergeCell ref="F121:K121"/>
    <mergeCell ref="F116:K116"/>
    <mergeCell ref="F117:K117"/>
    <mergeCell ref="A68:B68"/>
    <mergeCell ref="A69:B69"/>
    <mergeCell ref="G1:K1"/>
    <mergeCell ref="I2:K2"/>
    <mergeCell ref="C3:G3"/>
    <mergeCell ref="B4:F4"/>
    <mergeCell ref="G4:H4"/>
    <mergeCell ref="I4:K4"/>
    <mergeCell ref="F120:K120"/>
    <mergeCell ref="A64:K64"/>
    <mergeCell ref="A66:B67"/>
    <mergeCell ref="C66:C67"/>
    <mergeCell ref="D66:G66"/>
    <mergeCell ref="B7:F7"/>
    <mergeCell ref="G7:H7"/>
    <mergeCell ref="I7:K7"/>
    <mergeCell ref="B8:F8"/>
    <mergeCell ref="G8:H8"/>
    <mergeCell ref="I8:K8"/>
    <mergeCell ref="B5:F5"/>
    <mergeCell ref="G5:H5"/>
  </mergeCells>
  <pageMargins left="0.3" right="0.15748031496062992" top="0.22" bottom="0.16" header="0.23" footer="0.16"/>
  <pageSetup paperSize="9" scale="86" orientation="landscape" horizontalDpi="0" verticalDpi="0" r:id="rId1"/>
  <rowBreaks count="3" manualBreakCount="3">
    <brk id="32" max="10" man="1"/>
    <brk id="63" max="16383" man="1"/>
    <brk id="103"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5"/>
  <dimension ref="B1:C1948"/>
  <sheetViews>
    <sheetView topLeftCell="A1728" workbookViewId="0">
      <selection activeCell="C1956" sqref="C1956"/>
    </sheetView>
  </sheetViews>
  <sheetFormatPr defaultRowHeight="15" x14ac:dyDescent="0.25"/>
  <cols>
    <col min="3" max="3" width="111.28515625" customWidth="1"/>
  </cols>
  <sheetData>
    <row r="1" spans="2:3" x14ac:dyDescent="0.25">
      <c r="B1" s="214" t="s">
        <v>1226</v>
      </c>
      <c r="C1" t="s">
        <v>394</v>
      </c>
    </row>
    <row r="2" spans="2:3" x14ac:dyDescent="0.25">
      <c r="B2" s="214" t="s">
        <v>1960</v>
      </c>
      <c r="C2" t="s">
        <v>394</v>
      </c>
    </row>
    <row r="3" spans="2:3" x14ac:dyDescent="0.25">
      <c r="B3" s="214" t="s">
        <v>1961</v>
      </c>
      <c r="C3" t="s">
        <v>3360</v>
      </c>
    </row>
    <row r="4" spans="2:3" x14ac:dyDescent="0.25">
      <c r="B4" s="214" t="s">
        <v>1962</v>
      </c>
      <c r="C4" t="s">
        <v>3361</v>
      </c>
    </row>
    <row r="5" spans="2:3" x14ac:dyDescent="0.25">
      <c r="B5" s="214" t="s">
        <v>1963</v>
      </c>
      <c r="C5" t="s">
        <v>3362</v>
      </c>
    </row>
    <row r="6" spans="2:3" x14ac:dyDescent="0.25">
      <c r="B6" s="214" t="s">
        <v>1964</v>
      </c>
      <c r="C6" t="s">
        <v>3363</v>
      </c>
    </row>
    <row r="7" spans="2:3" x14ac:dyDescent="0.25">
      <c r="B7" s="214" t="s">
        <v>1965</v>
      </c>
      <c r="C7" t="s">
        <v>3364</v>
      </c>
    </row>
    <row r="8" spans="2:3" x14ac:dyDescent="0.25">
      <c r="B8" s="214" t="s">
        <v>1966</v>
      </c>
      <c r="C8" t="s">
        <v>3365</v>
      </c>
    </row>
    <row r="9" spans="2:3" x14ac:dyDescent="0.25">
      <c r="B9" s="214" t="s">
        <v>1967</v>
      </c>
      <c r="C9" t="s">
        <v>3366</v>
      </c>
    </row>
    <row r="10" spans="2:3" x14ac:dyDescent="0.25">
      <c r="B10" s="214" t="s">
        <v>1968</v>
      </c>
      <c r="C10" t="s">
        <v>3367</v>
      </c>
    </row>
    <row r="11" spans="2:3" x14ac:dyDescent="0.25">
      <c r="B11" s="214" t="s">
        <v>1969</v>
      </c>
      <c r="C11" t="s">
        <v>3368</v>
      </c>
    </row>
    <row r="12" spans="2:3" x14ac:dyDescent="0.25">
      <c r="B12" s="214" t="s">
        <v>1970</v>
      </c>
      <c r="C12" t="s">
        <v>3369</v>
      </c>
    </row>
    <row r="13" spans="2:3" x14ac:dyDescent="0.25">
      <c r="B13" s="214" t="s">
        <v>1971</v>
      </c>
      <c r="C13" t="s">
        <v>3370</v>
      </c>
    </row>
    <row r="14" spans="2:3" x14ac:dyDescent="0.25">
      <c r="B14" s="214" t="s">
        <v>1972</v>
      </c>
      <c r="C14" t="s">
        <v>3371</v>
      </c>
    </row>
    <row r="15" spans="2:3" x14ac:dyDescent="0.25">
      <c r="B15" s="214" t="s">
        <v>1973</v>
      </c>
      <c r="C15" t="s">
        <v>3372</v>
      </c>
    </row>
    <row r="16" spans="2:3" x14ac:dyDescent="0.25">
      <c r="B16" s="214" t="s">
        <v>1974</v>
      </c>
      <c r="C16" t="s">
        <v>3373</v>
      </c>
    </row>
    <row r="17" spans="2:3" x14ac:dyDescent="0.25">
      <c r="B17" s="214" t="s">
        <v>1975</v>
      </c>
      <c r="C17" t="s">
        <v>3374</v>
      </c>
    </row>
    <row r="18" spans="2:3" x14ac:dyDescent="0.25">
      <c r="B18" s="214" t="s">
        <v>1976</v>
      </c>
      <c r="C18" t="s">
        <v>3375</v>
      </c>
    </row>
    <row r="19" spans="2:3" x14ac:dyDescent="0.25">
      <c r="B19" s="214" t="s">
        <v>1977</v>
      </c>
      <c r="C19" t="s">
        <v>3376</v>
      </c>
    </row>
    <row r="20" spans="2:3" x14ac:dyDescent="0.25">
      <c r="B20" s="214" t="s">
        <v>1978</v>
      </c>
      <c r="C20" t="s">
        <v>3377</v>
      </c>
    </row>
    <row r="21" spans="2:3" x14ac:dyDescent="0.25">
      <c r="B21" s="214" t="s">
        <v>1979</v>
      </c>
      <c r="C21" t="s">
        <v>3378</v>
      </c>
    </row>
    <row r="22" spans="2:3" x14ac:dyDescent="0.25">
      <c r="B22" s="214" t="s">
        <v>1980</v>
      </c>
      <c r="C22" t="s">
        <v>3379</v>
      </c>
    </row>
    <row r="23" spans="2:3" x14ac:dyDescent="0.25">
      <c r="B23" s="214" t="s">
        <v>1981</v>
      </c>
      <c r="C23" t="s">
        <v>3380</v>
      </c>
    </row>
    <row r="24" spans="2:3" x14ac:dyDescent="0.25">
      <c r="B24" s="214" t="s">
        <v>1982</v>
      </c>
      <c r="C24" t="s">
        <v>3381</v>
      </c>
    </row>
    <row r="25" spans="2:3" x14ac:dyDescent="0.25">
      <c r="B25" s="214" t="s">
        <v>1983</v>
      </c>
      <c r="C25" t="s">
        <v>3382</v>
      </c>
    </row>
    <row r="26" spans="2:3" x14ac:dyDescent="0.25">
      <c r="B26" s="214" t="s">
        <v>1984</v>
      </c>
      <c r="C26" t="s">
        <v>3383</v>
      </c>
    </row>
    <row r="27" spans="2:3" x14ac:dyDescent="0.25">
      <c r="B27" s="214" t="s">
        <v>1985</v>
      </c>
      <c r="C27" t="s">
        <v>3384</v>
      </c>
    </row>
    <row r="28" spans="2:3" x14ac:dyDescent="0.25">
      <c r="B28" s="214" t="s">
        <v>1986</v>
      </c>
      <c r="C28" t="s">
        <v>409</v>
      </c>
    </row>
    <row r="29" spans="2:3" x14ac:dyDescent="0.25">
      <c r="B29" s="214" t="s">
        <v>1987</v>
      </c>
      <c r="C29" t="s">
        <v>3385</v>
      </c>
    </row>
    <row r="30" spans="2:3" x14ac:dyDescent="0.25">
      <c r="B30" s="214" t="s">
        <v>1988</v>
      </c>
      <c r="C30" t="s">
        <v>3386</v>
      </c>
    </row>
    <row r="31" spans="2:3" x14ac:dyDescent="0.25">
      <c r="B31" s="214" t="s">
        <v>1989</v>
      </c>
      <c r="C31" t="s">
        <v>3387</v>
      </c>
    </row>
    <row r="32" spans="2:3" x14ac:dyDescent="0.25">
      <c r="B32" s="214" t="s">
        <v>1990</v>
      </c>
      <c r="C32" t="s">
        <v>3388</v>
      </c>
    </row>
    <row r="33" spans="2:3" x14ac:dyDescent="0.25">
      <c r="B33" s="214" t="s">
        <v>1991</v>
      </c>
      <c r="C33" t="s">
        <v>3389</v>
      </c>
    </row>
    <row r="34" spans="2:3" x14ac:dyDescent="0.25">
      <c r="B34" s="214" t="s">
        <v>1992</v>
      </c>
      <c r="C34" t="s">
        <v>3390</v>
      </c>
    </row>
    <row r="35" spans="2:3" x14ac:dyDescent="0.25">
      <c r="B35" s="214" t="s">
        <v>1993</v>
      </c>
      <c r="C35" t="s">
        <v>3391</v>
      </c>
    </row>
    <row r="36" spans="2:3" x14ac:dyDescent="0.25">
      <c r="B36" s="214" t="s">
        <v>1994</v>
      </c>
      <c r="C36" t="s">
        <v>3392</v>
      </c>
    </row>
    <row r="37" spans="2:3" x14ac:dyDescent="0.25">
      <c r="B37" s="214" t="s">
        <v>1512</v>
      </c>
      <c r="C37" t="s">
        <v>3393</v>
      </c>
    </row>
    <row r="38" spans="2:3" x14ac:dyDescent="0.25">
      <c r="B38" s="214" t="s">
        <v>1513</v>
      </c>
      <c r="C38" t="s">
        <v>3394</v>
      </c>
    </row>
    <row r="39" spans="2:3" x14ac:dyDescent="0.25">
      <c r="B39" s="214" t="s">
        <v>1514</v>
      </c>
      <c r="C39" t="s">
        <v>3395</v>
      </c>
    </row>
    <row r="40" spans="2:3" x14ac:dyDescent="0.25">
      <c r="B40" s="214" t="s">
        <v>1515</v>
      </c>
      <c r="C40" t="s">
        <v>3396</v>
      </c>
    </row>
    <row r="41" spans="2:3" x14ac:dyDescent="0.25">
      <c r="B41" s="214" t="s">
        <v>1516</v>
      </c>
      <c r="C41" t="s">
        <v>3397</v>
      </c>
    </row>
    <row r="42" spans="2:3" x14ac:dyDescent="0.25">
      <c r="B42" s="214" t="s">
        <v>1517</v>
      </c>
      <c r="C42" t="s">
        <v>3398</v>
      </c>
    </row>
    <row r="43" spans="2:3" x14ac:dyDescent="0.25">
      <c r="B43" s="214" t="s">
        <v>1518</v>
      </c>
      <c r="C43" t="s">
        <v>3399</v>
      </c>
    </row>
    <row r="44" spans="2:3" x14ac:dyDescent="0.25">
      <c r="B44" s="214" t="s">
        <v>1519</v>
      </c>
      <c r="C44" t="s">
        <v>3400</v>
      </c>
    </row>
    <row r="45" spans="2:3" x14ac:dyDescent="0.25">
      <c r="B45" s="214" t="s">
        <v>1520</v>
      </c>
      <c r="C45" t="s">
        <v>3401</v>
      </c>
    </row>
    <row r="46" spans="2:3" x14ac:dyDescent="0.25">
      <c r="B46" s="214" t="s">
        <v>1521</v>
      </c>
      <c r="C46" t="s">
        <v>3402</v>
      </c>
    </row>
    <row r="47" spans="2:3" x14ac:dyDescent="0.25">
      <c r="B47" s="214" t="s">
        <v>1522</v>
      </c>
      <c r="C47" t="s">
        <v>3403</v>
      </c>
    </row>
    <row r="48" spans="2:3" x14ac:dyDescent="0.25">
      <c r="B48" s="214" t="s">
        <v>1523</v>
      </c>
      <c r="C48" t="s">
        <v>3404</v>
      </c>
    </row>
    <row r="49" spans="2:3" x14ac:dyDescent="0.25">
      <c r="B49" s="214" t="s">
        <v>2528</v>
      </c>
      <c r="C49" t="s">
        <v>3405</v>
      </c>
    </row>
    <row r="50" spans="2:3" x14ac:dyDescent="0.25">
      <c r="B50" s="214" t="s">
        <v>1524</v>
      </c>
      <c r="C50" t="s">
        <v>3406</v>
      </c>
    </row>
    <row r="51" spans="2:3" x14ac:dyDescent="0.25">
      <c r="B51" s="214" t="s">
        <v>1525</v>
      </c>
      <c r="C51" t="s">
        <v>3407</v>
      </c>
    </row>
    <row r="52" spans="2:3" x14ac:dyDescent="0.25">
      <c r="B52" s="214" t="s">
        <v>1526</v>
      </c>
      <c r="C52" t="s">
        <v>3408</v>
      </c>
    </row>
    <row r="53" spans="2:3" x14ac:dyDescent="0.25">
      <c r="B53" s="214" t="s">
        <v>1527</v>
      </c>
      <c r="C53" t="s">
        <v>3409</v>
      </c>
    </row>
    <row r="54" spans="2:3" x14ac:dyDescent="0.25">
      <c r="B54" s="214" t="s">
        <v>2529</v>
      </c>
      <c r="C54" t="s">
        <v>2530</v>
      </c>
    </row>
    <row r="55" spans="2:3" x14ac:dyDescent="0.25">
      <c r="B55" s="214" t="s">
        <v>1528</v>
      </c>
      <c r="C55" t="s">
        <v>3410</v>
      </c>
    </row>
    <row r="56" spans="2:3" x14ac:dyDescent="0.25">
      <c r="B56" s="214" t="s">
        <v>1529</v>
      </c>
      <c r="C56" t="s">
        <v>3411</v>
      </c>
    </row>
    <row r="57" spans="2:3" x14ac:dyDescent="0.25">
      <c r="B57" s="214" t="s">
        <v>1530</v>
      </c>
      <c r="C57" t="s">
        <v>3412</v>
      </c>
    </row>
    <row r="58" spans="2:3" x14ac:dyDescent="0.25">
      <c r="B58" s="214" t="s">
        <v>1531</v>
      </c>
      <c r="C58" t="s">
        <v>3413</v>
      </c>
    </row>
    <row r="59" spans="2:3" x14ac:dyDescent="0.25">
      <c r="B59" s="214" t="s">
        <v>1532</v>
      </c>
      <c r="C59" t="s">
        <v>3414</v>
      </c>
    </row>
    <row r="60" spans="2:3" x14ac:dyDescent="0.25">
      <c r="B60" s="214" t="s">
        <v>1533</v>
      </c>
      <c r="C60" t="s">
        <v>3415</v>
      </c>
    </row>
    <row r="61" spans="2:3" x14ac:dyDescent="0.25">
      <c r="B61" s="214" t="s">
        <v>1534</v>
      </c>
      <c r="C61" t="s">
        <v>3416</v>
      </c>
    </row>
    <row r="62" spans="2:3" x14ac:dyDescent="0.25">
      <c r="B62" s="214" t="s">
        <v>1535</v>
      </c>
      <c r="C62" t="s">
        <v>3417</v>
      </c>
    </row>
    <row r="63" spans="2:3" x14ac:dyDescent="0.25">
      <c r="B63" s="214" t="s">
        <v>1536</v>
      </c>
      <c r="C63" t="s">
        <v>3418</v>
      </c>
    </row>
    <row r="64" spans="2:3" x14ac:dyDescent="0.25">
      <c r="B64" s="214" t="s">
        <v>1537</v>
      </c>
      <c r="C64" t="s">
        <v>3419</v>
      </c>
    </row>
    <row r="65" spans="2:3" x14ac:dyDescent="0.25">
      <c r="B65" s="214" t="s">
        <v>1538</v>
      </c>
      <c r="C65" t="s">
        <v>3420</v>
      </c>
    </row>
    <row r="66" spans="2:3" x14ac:dyDescent="0.25">
      <c r="B66" s="214" t="s">
        <v>1539</v>
      </c>
      <c r="C66" t="s">
        <v>3421</v>
      </c>
    </row>
    <row r="67" spans="2:3" x14ac:dyDescent="0.25">
      <c r="B67" s="214" t="s">
        <v>1540</v>
      </c>
      <c r="C67" t="s">
        <v>3422</v>
      </c>
    </row>
    <row r="68" spans="2:3" x14ac:dyDescent="0.25">
      <c r="B68" s="214" t="s">
        <v>1541</v>
      </c>
      <c r="C68" t="s">
        <v>3423</v>
      </c>
    </row>
    <row r="69" spans="2:3" x14ac:dyDescent="0.25">
      <c r="B69" s="214" t="s">
        <v>1542</v>
      </c>
      <c r="C69" t="s">
        <v>3424</v>
      </c>
    </row>
    <row r="70" spans="2:3" x14ac:dyDescent="0.25">
      <c r="B70" s="214" t="s">
        <v>1543</v>
      </c>
      <c r="C70" t="s">
        <v>3425</v>
      </c>
    </row>
    <row r="71" spans="2:3" x14ac:dyDescent="0.25">
      <c r="B71" s="214" t="s">
        <v>1544</v>
      </c>
      <c r="C71" t="s">
        <v>3426</v>
      </c>
    </row>
    <row r="72" spans="2:3" x14ac:dyDescent="0.25">
      <c r="B72" s="214" t="s">
        <v>1545</v>
      </c>
      <c r="C72" t="s">
        <v>3427</v>
      </c>
    </row>
    <row r="73" spans="2:3" x14ac:dyDescent="0.25">
      <c r="B73" s="214" t="s">
        <v>1546</v>
      </c>
      <c r="C73" t="s">
        <v>3428</v>
      </c>
    </row>
    <row r="74" spans="2:3" x14ac:dyDescent="0.25">
      <c r="B74" s="214" t="s">
        <v>1547</v>
      </c>
      <c r="C74" t="s">
        <v>3429</v>
      </c>
    </row>
    <row r="75" spans="2:3" x14ac:dyDescent="0.25">
      <c r="B75" s="214" t="s">
        <v>1548</v>
      </c>
      <c r="C75" t="s">
        <v>3430</v>
      </c>
    </row>
    <row r="76" spans="2:3" x14ac:dyDescent="0.25">
      <c r="B76" s="214" t="s">
        <v>1549</v>
      </c>
      <c r="C76" t="s">
        <v>3431</v>
      </c>
    </row>
    <row r="77" spans="2:3" x14ac:dyDescent="0.25">
      <c r="B77" s="214" t="s">
        <v>1550</v>
      </c>
      <c r="C77" t="s">
        <v>3432</v>
      </c>
    </row>
    <row r="78" spans="2:3" x14ac:dyDescent="0.25">
      <c r="B78" s="214" t="s">
        <v>2485</v>
      </c>
      <c r="C78" t="s">
        <v>3433</v>
      </c>
    </row>
    <row r="79" spans="2:3" x14ac:dyDescent="0.25">
      <c r="B79" s="214" t="s">
        <v>2486</v>
      </c>
      <c r="C79" t="s">
        <v>3434</v>
      </c>
    </row>
    <row r="80" spans="2:3" x14ac:dyDescent="0.25">
      <c r="B80" s="214" t="s">
        <v>2487</v>
      </c>
      <c r="C80" t="s">
        <v>3435</v>
      </c>
    </row>
    <row r="81" spans="2:3" x14ac:dyDescent="0.25">
      <c r="B81" s="214" t="s">
        <v>2489</v>
      </c>
      <c r="C81" t="s">
        <v>3436</v>
      </c>
    </row>
    <row r="82" spans="2:3" x14ac:dyDescent="0.25">
      <c r="B82" s="214" t="s">
        <v>2490</v>
      </c>
      <c r="C82" t="s">
        <v>3437</v>
      </c>
    </row>
    <row r="83" spans="2:3" x14ac:dyDescent="0.25">
      <c r="B83" s="214" t="s">
        <v>2491</v>
      </c>
      <c r="C83" t="s">
        <v>3438</v>
      </c>
    </row>
    <row r="84" spans="2:3" x14ac:dyDescent="0.25">
      <c r="B84" s="214" t="s">
        <v>2492</v>
      </c>
      <c r="C84" t="s">
        <v>3439</v>
      </c>
    </row>
    <row r="85" spans="2:3" x14ac:dyDescent="0.25">
      <c r="B85" s="214" t="s">
        <v>2493</v>
      </c>
      <c r="C85" t="s">
        <v>3440</v>
      </c>
    </row>
    <row r="86" spans="2:3" x14ac:dyDescent="0.25">
      <c r="B86" s="214" t="s">
        <v>1551</v>
      </c>
      <c r="C86" t="s">
        <v>3441</v>
      </c>
    </row>
    <row r="87" spans="2:3" x14ac:dyDescent="0.25">
      <c r="B87" s="214" t="s">
        <v>1552</v>
      </c>
      <c r="C87" t="s">
        <v>3442</v>
      </c>
    </row>
    <row r="88" spans="2:3" x14ac:dyDescent="0.25">
      <c r="B88" s="214" t="s">
        <v>1553</v>
      </c>
      <c r="C88" t="s">
        <v>3443</v>
      </c>
    </row>
    <row r="89" spans="2:3" x14ac:dyDescent="0.25">
      <c r="B89" s="214" t="s">
        <v>1554</v>
      </c>
      <c r="C89" t="s">
        <v>3444</v>
      </c>
    </row>
    <row r="90" spans="2:3" x14ac:dyDescent="0.25">
      <c r="B90" s="214" t="s">
        <v>1555</v>
      </c>
      <c r="C90" t="s">
        <v>3445</v>
      </c>
    </row>
    <row r="91" spans="2:3" x14ac:dyDescent="0.25">
      <c r="B91" s="214" t="s">
        <v>1556</v>
      </c>
      <c r="C91" t="s">
        <v>3446</v>
      </c>
    </row>
    <row r="92" spans="2:3" x14ac:dyDescent="0.25">
      <c r="B92" s="214" t="s">
        <v>1557</v>
      </c>
      <c r="C92" t="s">
        <v>3447</v>
      </c>
    </row>
    <row r="93" spans="2:3" x14ac:dyDescent="0.25">
      <c r="B93" s="214" t="s">
        <v>1558</v>
      </c>
      <c r="C93" t="s">
        <v>3448</v>
      </c>
    </row>
    <row r="94" spans="2:3" x14ac:dyDescent="0.25">
      <c r="B94" s="214" t="s">
        <v>1559</v>
      </c>
      <c r="C94" t="s">
        <v>3449</v>
      </c>
    </row>
    <row r="95" spans="2:3" x14ac:dyDescent="0.25">
      <c r="B95" s="214" t="s">
        <v>1560</v>
      </c>
      <c r="C95" t="s">
        <v>3450</v>
      </c>
    </row>
    <row r="96" spans="2:3" x14ac:dyDescent="0.25">
      <c r="B96" s="214" t="s">
        <v>1561</v>
      </c>
      <c r="C96" t="s">
        <v>3451</v>
      </c>
    </row>
    <row r="97" spans="2:3" x14ac:dyDescent="0.25">
      <c r="B97" s="214" t="s">
        <v>1562</v>
      </c>
      <c r="C97" t="s">
        <v>3452</v>
      </c>
    </row>
    <row r="98" spans="2:3" x14ac:dyDescent="0.25">
      <c r="B98" s="214" t="s">
        <v>1563</v>
      </c>
      <c r="C98" t="s">
        <v>3453</v>
      </c>
    </row>
    <row r="99" spans="2:3" x14ac:dyDescent="0.25">
      <c r="B99" s="214" t="s">
        <v>1564</v>
      </c>
      <c r="C99" t="s">
        <v>3454</v>
      </c>
    </row>
    <row r="100" spans="2:3" x14ac:dyDescent="0.25">
      <c r="B100" s="214" t="s">
        <v>1565</v>
      </c>
      <c r="C100" t="s">
        <v>3455</v>
      </c>
    </row>
    <row r="101" spans="2:3" x14ac:dyDescent="0.25">
      <c r="B101" s="214" t="s">
        <v>1566</v>
      </c>
      <c r="C101" t="s">
        <v>3456</v>
      </c>
    </row>
    <row r="102" spans="2:3" x14ac:dyDescent="0.25">
      <c r="B102" s="214" t="s">
        <v>1567</v>
      </c>
      <c r="C102" t="s">
        <v>3457</v>
      </c>
    </row>
    <row r="103" spans="2:3" x14ac:dyDescent="0.25">
      <c r="B103" s="214" t="s">
        <v>1568</v>
      </c>
      <c r="C103" t="s">
        <v>3458</v>
      </c>
    </row>
    <row r="104" spans="2:3" x14ac:dyDescent="0.25">
      <c r="B104" s="214" t="s">
        <v>1569</v>
      </c>
      <c r="C104" t="s">
        <v>3459</v>
      </c>
    </row>
    <row r="105" spans="2:3" x14ac:dyDescent="0.25">
      <c r="B105" s="214" t="s">
        <v>1570</v>
      </c>
      <c r="C105" t="s">
        <v>3460</v>
      </c>
    </row>
    <row r="106" spans="2:3" x14ac:dyDescent="0.25">
      <c r="B106" s="214" t="s">
        <v>1571</v>
      </c>
      <c r="C106" t="s">
        <v>1339</v>
      </c>
    </row>
    <row r="107" spans="2:3" x14ac:dyDescent="0.25">
      <c r="B107" s="214" t="s">
        <v>1572</v>
      </c>
      <c r="C107" t="s">
        <v>91</v>
      </c>
    </row>
    <row r="108" spans="2:3" x14ac:dyDescent="0.25">
      <c r="B108" s="214" t="s">
        <v>1573</v>
      </c>
      <c r="C108" t="s">
        <v>3461</v>
      </c>
    </row>
    <row r="109" spans="2:3" x14ac:dyDescent="0.25">
      <c r="B109" s="214" t="s">
        <v>1574</v>
      </c>
      <c r="C109" t="s">
        <v>3462</v>
      </c>
    </row>
    <row r="110" spans="2:3" x14ac:dyDescent="0.25">
      <c r="B110" s="214" t="s">
        <v>1575</v>
      </c>
      <c r="C110" t="s">
        <v>3463</v>
      </c>
    </row>
    <row r="111" spans="2:3" x14ac:dyDescent="0.25">
      <c r="B111" s="214" t="s">
        <v>1576</v>
      </c>
      <c r="C111" t="s">
        <v>3464</v>
      </c>
    </row>
    <row r="112" spans="2:3" x14ac:dyDescent="0.25">
      <c r="B112" s="214" t="s">
        <v>1577</v>
      </c>
      <c r="C112" t="s">
        <v>3465</v>
      </c>
    </row>
    <row r="113" spans="2:3" x14ac:dyDescent="0.25">
      <c r="B113" s="214" t="s">
        <v>1578</v>
      </c>
      <c r="C113" t="s">
        <v>93</v>
      </c>
    </row>
    <row r="114" spans="2:3" x14ac:dyDescent="0.25">
      <c r="B114" s="214" t="s">
        <v>1579</v>
      </c>
      <c r="C114" t="s">
        <v>93</v>
      </c>
    </row>
    <row r="115" spans="2:3" x14ac:dyDescent="0.25">
      <c r="B115" s="214" t="s">
        <v>1580</v>
      </c>
      <c r="C115" t="s">
        <v>3466</v>
      </c>
    </row>
    <row r="116" spans="2:3" x14ac:dyDescent="0.25">
      <c r="B116" s="214" t="s">
        <v>1581</v>
      </c>
      <c r="C116" t="s">
        <v>3467</v>
      </c>
    </row>
    <row r="117" spans="2:3" x14ac:dyDescent="0.25">
      <c r="B117" s="214" t="s">
        <v>1582</v>
      </c>
      <c r="C117" t="s">
        <v>3468</v>
      </c>
    </row>
    <row r="118" spans="2:3" x14ac:dyDescent="0.25">
      <c r="B118" s="214" t="s">
        <v>1583</v>
      </c>
      <c r="C118" t="s">
        <v>3469</v>
      </c>
    </row>
    <row r="119" spans="2:3" x14ac:dyDescent="0.25">
      <c r="B119" s="214" t="s">
        <v>1584</v>
      </c>
      <c r="C119" t="s">
        <v>3470</v>
      </c>
    </row>
    <row r="120" spans="2:3" x14ac:dyDescent="0.25">
      <c r="B120" s="214" t="s">
        <v>1585</v>
      </c>
      <c r="C120" t="s">
        <v>3470</v>
      </c>
    </row>
    <row r="121" spans="2:3" x14ac:dyDescent="0.25">
      <c r="B121" s="214" t="s">
        <v>1586</v>
      </c>
      <c r="C121" t="s">
        <v>3471</v>
      </c>
    </row>
    <row r="122" spans="2:3" x14ac:dyDescent="0.25">
      <c r="B122" s="214" t="s">
        <v>1587</v>
      </c>
      <c r="C122" t="s">
        <v>96</v>
      </c>
    </row>
    <row r="123" spans="2:3" x14ac:dyDescent="0.25">
      <c r="B123" s="214" t="s">
        <v>1588</v>
      </c>
      <c r="C123" t="s">
        <v>96</v>
      </c>
    </row>
    <row r="124" spans="2:3" x14ac:dyDescent="0.25">
      <c r="B124" s="214" t="s">
        <v>1589</v>
      </c>
      <c r="C124" t="s">
        <v>3472</v>
      </c>
    </row>
    <row r="125" spans="2:3" x14ac:dyDescent="0.25">
      <c r="B125" s="214" t="s">
        <v>1590</v>
      </c>
      <c r="C125" t="s">
        <v>3473</v>
      </c>
    </row>
    <row r="126" spans="2:3" x14ac:dyDescent="0.25">
      <c r="B126" s="214" t="s">
        <v>2531</v>
      </c>
      <c r="C126" t="s">
        <v>3474</v>
      </c>
    </row>
    <row r="127" spans="2:3" x14ac:dyDescent="0.25">
      <c r="B127" s="214" t="s">
        <v>1167</v>
      </c>
      <c r="C127" t="s">
        <v>3475</v>
      </c>
    </row>
    <row r="128" spans="2:3" x14ac:dyDescent="0.25">
      <c r="B128" s="214" t="s">
        <v>1168</v>
      </c>
      <c r="C128" t="s">
        <v>3476</v>
      </c>
    </row>
    <row r="129" spans="2:3" x14ac:dyDescent="0.25">
      <c r="B129" s="214" t="s">
        <v>1169</v>
      </c>
      <c r="C129" t="s">
        <v>3477</v>
      </c>
    </row>
    <row r="130" spans="2:3" x14ac:dyDescent="0.25">
      <c r="B130" s="214" t="s">
        <v>98</v>
      </c>
      <c r="C130" t="s">
        <v>3478</v>
      </c>
    </row>
    <row r="131" spans="2:3" x14ac:dyDescent="0.25">
      <c r="B131" s="214" t="s">
        <v>1170</v>
      </c>
      <c r="C131" t="s">
        <v>3479</v>
      </c>
    </row>
    <row r="132" spans="2:3" x14ac:dyDescent="0.25">
      <c r="B132" s="214" t="s">
        <v>99</v>
      </c>
      <c r="C132" t="s">
        <v>3480</v>
      </c>
    </row>
    <row r="133" spans="2:3" x14ac:dyDescent="0.25">
      <c r="B133" s="214" t="s">
        <v>1171</v>
      </c>
      <c r="C133" t="s">
        <v>3481</v>
      </c>
    </row>
    <row r="134" spans="2:3" x14ac:dyDescent="0.25">
      <c r="B134" s="214" t="s">
        <v>100</v>
      </c>
      <c r="C134" t="s">
        <v>3482</v>
      </c>
    </row>
    <row r="135" spans="2:3" x14ac:dyDescent="0.25">
      <c r="B135" s="214" t="s">
        <v>1172</v>
      </c>
      <c r="C135" t="s">
        <v>3483</v>
      </c>
    </row>
    <row r="136" spans="2:3" x14ac:dyDescent="0.25">
      <c r="B136" s="214" t="s">
        <v>1173</v>
      </c>
      <c r="C136" t="s">
        <v>3484</v>
      </c>
    </row>
    <row r="137" spans="2:3" x14ac:dyDescent="0.25">
      <c r="B137" s="214" t="s">
        <v>101</v>
      </c>
      <c r="C137" t="s">
        <v>3485</v>
      </c>
    </row>
    <row r="138" spans="2:3" x14ac:dyDescent="0.25">
      <c r="B138" s="214" t="s">
        <v>1174</v>
      </c>
      <c r="C138" t="s">
        <v>3486</v>
      </c>
    </row>
    <row r="139" spans="2:3" x14ac:dyDescent="0.25">
      <c r="B139" s="214" t="s">
        <v>102</v>
      </c>
      <c r="C139" t="s">
        <v>3487</v>
      </c>
    </row>
    <row r="140" spans="2:3" x14ac:dyDescent="0.25">
      <c r="B140" s="214" t="s">
        <v>1175</v>
      </c>
      <c r="C140" t="s">
        <v>3488</v>
      </c>
    </row>
    <row r="141" spans="2:3" x14ac:dyDescent="0.25">
      <c r="B141" s="214" t="s">
        <v>103</v>
      </c>
      <c r="C141" t="s">
        <v>3489</v>
      </c>
    </row>
    <row r="142" spans="2:3" x14ac:dyDescent="0.25">
      <c r="B142" s="214" t="s">
        <v>1176</v>
      </c>
      <c r="C142" t="s">
        <v>3490</v>
      </c>
    </row>
    <row r="143" spans="2:3" x14ac:dyDescent="0.25">
      <c r="B143" s="214" t="s">
        <v>104</v>
      </c>
      <c r="C143" t="s">
        <v>3491</v>
      </c>
    </row>
    <row r="144" spans="2:3" x14ac:dyDescent="0.25">
      <c r="B144" s="214" t="s">
        <v>105</v>
      </c>
      <c r="C144" t="s">
        <v>3492</v>
      </c>
    </row>
    <row r="145" spans="2:3" x14ac:dyDescent="0.25">
      <c r="B145" s="214" t="s">
        <v>1177</v>
      </c>
      <c r="C145" t="s">
        <v>3493</v>
      </c>
    </row>
    <row r="146" spans="2:3" x14ac:dyDescent="0.25">
      <c r="B146" s="214" t="s">
        <v>1591</v>
      </c>
      <c r="C146" t="s">
        <v>3494</v>
      </c>
    </row>
    <row r="147" spans="2:3" x14ac:dyDescent="0.25">
      <c r="B147" s="214" t="s">
        <v>1592</v>
      </c>
      <c r="C147" t="s">
        <v>3495</v>
      </c>
    </row>
    <row r="148" spans="2:3" x14ac:dyDescent="0.25">
      <c r="B148" s="214" t="s">
        <v>1593</v>
      </c>
      <c r="C148" t="s">
        <v>3496</v>
      </c>
    </row>
    <row r="149" spans="2:3" x14ac:dyDescent="0.25">
      <c r="B149" s="214" t="s">
        <v>1594</v>
      </c>
      <c r="C149" t="s">
        <v>3497</v>
      </c>
    </row>
    <row r="150" spans="2:3" x14ac:dyDescent="0.25">
      <c r="B150" s="214" t="s">
        <v>1595</v>
      </c>
      <c r="C150" t="s">
        <v>3498</v>
      </c>
    </row>
    <row r="151" spans="2:3" x14ac:dyDescent="0.25">
      <c r="B151" s="214" t="s">
        <v>2494</v>
      </c>
      <c r="C151" t="s">
        <v>2495</v>
      </c>
    </row>
    <row r="152" spans="2:3" x14ac:dyDescent="0.25">
      <c r="B152" s="214" t="s">
        <v>1596</v>
      </c>
      <c r="C152" t="s">
        <v>3499</v>
      </c>
    </row>
    <row r="153" spans="2:3" x14ac:dyDescent="0.25">
      <c r="B153" s="214" t="s">
        <v>1597</v>
      </c>
      <c r="C153" t="s">
        <v>3500</v>
      </c>
    </row>
    <row r="154" spans="2:3" x14ac:dyDescent="0.25">
      <c r="B154" s="214" t="s">
        <v>2496</v>
      </c>
      <c r="C154" t="s">
        <v>3501</v>
      </c>
    </row>
    <row r="155" spans="2:3" x14ac:dyDescent="0.25">
      <c r="B155" s="214" t="s">
        <v>2532</v>
      </c>
      <c r="C155" t="s">
        <v>3502</v>
      </c>
    </row>
    <row r="156" spans="2:3" x14ac:dyDescent="0.25">
      <c r="B156" s="214" t="s">
        <v>1598</v>
      </c>
      <c r="C156" t="s">
        <v>3503</v>
      </c>
    </row>
    <row r="157" spans="2:3" x14ac:dyDescent="0.25">
      <c r="B157" s="214" t="s">
        <v>1178</v>
      </c>
      <c r="C157" t="s">
        <v>3504</v>
      </c>
    </row>
    <row r="158" spans="2:3" x14ac:dyDescent="0.25">
      <c r="B158" s="214" t="s">
        <v>1179</v>
      </c>
      <c r="C158" t="s">
        <v>3505</v>
      </c>
    </row>
    <row r="159" spans="2:3" x14ac:dyDescent="0.25">
      <c r="B159" s="214" t="s">
        <v>1180</v>
      </c>
      <c r="C159" t="s">
        <v>3506</v>
      </c>
    </row>
    <row r="160" spans="2:3" x14ac:dyDescent="0.25">
      <c r="B160" s="214" t="s">
        <v>1181</v>
      </c>
      <c r="C160" t="s">
        <v>3507</v>
      </c>
    </row>
    <row r="161" spans="2:3" x14ac:dyDescent="0.25">
      <c r="B161" s="214" t="s">
        <v>106</v>
      </c>
      <c r="C161" t="s">
        <v>3508</v>
      </c>
    </row>
    <row r="162" spans="2:3" x14ac:dyDescent="0.25">
      <c r="B162" s="214" t="s">
        <v>107</v>
      </c>
      <c r="C162" t="s">
        <v>3509</v>
      </c>
    </row>
    <row r="163" spans="2:3" x14ac:dyDescent="0.25">
      <c r="B163" s="214" t="s">
        <v>1182</v>
      </c>
      <c r="C163" t="s">
        <v>3510</v>
      </c>
    </row>
    <row r="164" spans="2:3" x14ac:dyDescent="0.25">
      <c r="B164" s="214" t="s">
        <v>1183</v>
      </c>
      <c r="C164" t="s">
        <v>3511</v>
      </c>
    </row>
    <row r="165" spans="2:3" x14ac:dyDescent="0.25">
      <c r="B165" s="214" t="s">
        <v>1184</v>
      </c>
      <c r="C165" t="s">
        <v>3512</v>
      </c>
    </row>
    <row r="166" spans="2:3" x14ac:dyDescent="0.25">
      <c r="B166" s="214" t="s">
        <v>2533</v>
      </c>
      <c r="C166" t="s">
        <v>3513</v>
      </c>
    </row>
    <row r="167" spans="2:3" x14ac:dyDescent="0.25">
      <c r="B167" s="214" t="s">
        <v>1185</v>
      </c>
      <c r="C167" t="s">
        <v>3514</v>
      </c>
    </row>
    <row r="168" spans="2:3" x14ac:dyDescent="0.25">
      <c r="B168" s="214" t="s">
        <v>1186</v>
      </c>
      <c r="C168" t="s">
        <v>3515</v>
      </c>
    </row>
    <row r="169" spans="2:3" x14ac:dyDescent="0.25">
      <c r="B169" s="214" t="s">
        <v>1187</v>
      </c>
      <c r="C169" t="s">
        <v>3516</v>
      </c>
    </row>
    <row r="170" spans="2:3" x14ac:dyDescent="0.25">
      <c r="B170" s="214" t="s">
        <v>108</v>
      </c>
      <c r="C170" t="s">
        <v>3517</v>
      </c>
    </row>
    <row r="171" spans="2:3" x14ac:dyDescent="0.25">
      <c r="B171" s="214" t="s">
        <v>109</v>
      </c>
      <c r="C171" t="s">
        <v>3518</v>
      </c>
    </row>
    <row r="172" spans="2:3" x14ac:dyDescent="0.25">
      <c r="B172" s="214" t="s">
        <v>1188</v>
      </c>
      <c r="C172" t="s">
        <v>3519</v>
      </c>
    </row>
    <row r="173" spans="2:3" x14ac:dyDescent="0.25">
      <c r="B173" s="214" t="s">
        <v>1189</v>
      </c>
      <c r="C173" t="s">
        <v>3520</v>
      </c>
    </row>
    <row r="174" spans="2:3" x14ac:dyDescent="0.25">
      <c r="B174" s="214" t="s">
        <v>1363</v>
      </c>
      <c r="C174" t="s">
        <v>3521</v>
      </c>
    </row>
    <row r="175" spans="2:3" x14ac:dyDescent="0.25">
      <c r="B175" s="214" t="s">
        <v>2497</v>
      </c>
      <c r="C175" t="s">
        <v>3522</v>
      </c>
    </row>
    <row r="176" spans="2:3" x14ac:dyDescent="0.25">
      <c r="B176" s="214" t="s">
        <v>2498</v>
      </c>
      <c r="C176" t="s">
        <v>3523</v>
      </c>
    </row>
    <row r="177" spans="2:3" x14ac:dyDescent="0.25">
      <c r="B177" s="214" t="s">
        <v>2499</v>
      </c>
      <c r="C177" t="s">
        <v>3524</v>
      </c>
    </row>
    <row r="178" spans="2:3" x14ac:dyDescent="0.25">
      <c r="B178" s="214" t="s">
        <v>2500</v>
      </c>
      <c r="C178" t="s">
        <v>3525</v>
      </c>
    </row>
    <row r="179" spans="2:3" x14ac:dyDescent="0.25">
      <c r="B179" s="214" t="s">
        <v>2501</v>
      </c>
      <c r="C179" t="s">
        <v>3526</v>
      </c>
    </row>
    <row r="180" spans="2:3" x14ac:dyDescent="0.25">
      <c r="B180" s="214" t="s">
        <v>2502</v>
      </c>
      <c r="C180" t="s">
        <v>3527</v>
      </c>
    </row>
    <row r="181" spans="2:3" x14ac:dyDescent="0.25">
      <c r="B181" s="214" t="s">
        <v>2503</v>
      </c>
      <c r="C181" t="s">
        <v>3528</v>
      </c>
    </row>
    <row r="182" spans="2:3" x14ac:dyDescent="0.25">
      <c r="B182" s="214" t="s">
        <v>2504</v>
      </c>
      <c r="C182" t="s">
        <v>3529</v>
      </c>
    </row>
    <row r="183" spans="2:3" x14ac:dyDescent="0.25">
      <c r="B183" s="214" t="s">
        <v>2534</v>
      </c>
      <c r="C183" t="s">
        <v>3530</v>
      </c>
    </row>
    <row r="184" spans="2:3" x14ac:dyDescent="0.25">
      <c r="B184" s="214" t="s">
        <v>2505</v>
      </c>
      <c r="C184" t="s">
        <v>3531</v>
      </c>
    </row>
    <row r="185" spans="2:3" x14ac:dyDescent="0.25">
      <c r="B185" s="214" t="s">
        <v>2506</v>
      </c>
      <c r="C185" t="s">
        <v>3532</v>
      </c>
    </row>
    <row r="186" spans="2:3" x14ac:dyDescent="0.25">
      <c r="B186" s="214" t="s">
        <v>3533</v>
      </c>
      <c r="C186" t="s">
        <v>3534</v>
      </c>
    </row>
    <row r="187" spans="2:3" x14ac:dyDescent="0.25">
      <c r="B187" s="214" t="s">
        <v>2535</v>
      </c>
      <c r="C187" t="s">
        <v>3535</v>
      </c>
    </row>
    <row r="188" spans="2:3" x14ac:dyDescent="0.25">
      <c r="B188" s="214" t="s">
        <v>2536</v>
      </c>
      <c r="C188" t="s">
        <v>3536</v>
      </c>
    </row>
    <row r="189" spans="2:3" x14ac:dyDescent="0.25">
      <c r="B189" s="214" t="s">
        <v>2537</v>
      </c>
      <c r="C189" t="s">
        <v>3537</v>
      </c>
    </row>
    <row r="190" spans="2:3" x14ac:dyDescent="0.25">
      <c r="B190" s="214" t="s">
        <v>2538</v>
      </c>
      <c r="C190" t="s">
        <v>3538</v>
      </c>
    </row>
    <row r="191" spans="2:3" x14ac:dyDescent="0.25">
      <c r="B191" s="214" t="s">
        <v>2539</v>
      </c>
      <c r="C191" t="s">
        <v>3539</v>
      </c>
    </row>
    <row r="192" spans="2:3" x14ac:dyDescent="0.25">
      <c r="B192" s="214" t="s">
        <v>3540</v>
      </c>
      <c r="C192" t="s">
        <v>3541</v>
      </c>
    </row>
    <row r="193" spans="2:3" x14ac:dyDescent="0.25">
      <c r="B193" s="214" t="s">
        <v>1364</v>
      </c>
      <c r="C193" t="s">
        <v>3542</v>
      </c>
    </row>
    <row r="194" spans="2:3" x14ac:dyDescent="0.25">
      <c r="B194" s="214" t="s">
        <v>1365</v>
      </c>
      <c r="C194" t="s">
        <v>3542</v>
      </c>
    </row>
    <row r="195" spans="2:3" x14ac:dyDescent="0.25">
      <c r="B195" s="214" t="s">
        <v>1190</v>
      </c>
      <c r="C195" t="s">
        <v>3543</v>
      </c>
    </row>
    <row r="196" spans="2:3" x14ac:dyDescent="0.25">
      <c r="B196" s="214" t="s">
        <v>1191</v>
      </c>
      <c r="C196" t="s">
        <v>3544</v>
      </c>
    </row>
    <row r="197" spans="2:3" x14ac:dyDescent="0.25">
      <c r="B197" s="214" t="s">
        <v>1192</v>
      </c>
      <c r="C197" t="s">
        <v>3545</v>
      </c>
    </row>
    <row r="198" spans="2:3" x14ac:dyDescent="0.25">
      <c r="B198" s="214" t="s">
        <v>1193</v>
      </c>
      <c r="C198" t="s">
        <v>3546</v>
      </c>
    </row>
    <row r="199" spans="2:3" x14ac:dyDescent="0.25">
      <c r="B199" s="214" t="s">
        <v>1194</v>
      </c>
      <c r="C199" t="s">
        <v>3547</v>
      </c>
    </row>
    <row r="200" spans="2:3" x14ac:dyDescent="0.25">
      <c r="B200" s="214" t="s">
        <v>1195</v>
      </c>
      <c r="C200" t="s">
        <v>3548</v>
      </c>
    </row>
    <row r="201" spans="2:3" x14ac:dyDescent="0.25">
      <c r="B201" s="214" t="s">
        <v>1196</v>
      </c>
      <c r="C201" t="s">
        <v>3549</v>
      </c>
    </row>
    <row r="202" spans="2:3" x14ac:dyDescent="0.25">
      <c r="B202" s="214" t="s">
        <v>1197</v>
      </c>
      <c r="C202" t="s">
        <v>3550</v>
      </c>
    </row>
    <row r="203" spans="2:3" x14ac:dyDescent="0.25">
      <c r="B203" s="214" t="s">
        <v>1198</v>
      </c>
      <c r="C203" t="s">
        <v>3551</v>
      </c>
    </row>
    <row r="204" spans="2:3" x14ac:dyDescent="0.25">
      <c r="B204" s="214" t="s">
        <v>1367</v>
      </c>
      <c r="C204" t="s">
        <v>3552</v>
      </c>
    </row>
    <row r="205" spans="2:3" x14ac:dyDescent="0.25">
      <c r="B205" s="214" t="s">
        <v>1199</v>
      </c>
      <c r="C205" t="s">
        <v>3553</v>
      </c>
    </row>
    <row r="206" spans="2:3" x14ac:dyDescent="0.25">
      <c r="B206" s="214" t="s">
        <v>1200</v>
      </c>
      <c r="C206" t="s">
        <v>3554</v>
      </c>
    </row>
    <row r="207" spans="2:3" x14ac:dyDescent="0.25">
      <c r="B207" s="214" t="s">
        <v>1201</v>
      </c>
      <c r="C207" t="s">
        <v>3555</v>
      </c>
    </row>
    <row r="208" spans="2:3" x14ac:dyDescent="0.25">
      <c r="B208" s="214" t="s">
        <v>1368</v>
      </c>
      <c r="C208" t="s">
        <v>3556</v>
      </c>
    </row>
    <row r="209" spans="2:3" x14ac:dyDescent="0.25">
      <c r="B209" s="214" t="s">
        <v>1202</v>
      </c>
      <c r="C209" t="s">
        <v>3557</v>
      </c>
    </row>
    <row r="210" spans="2:3" x14ac:dyDescent="0.25">
      <c r="B210" s="214" t="s">
        <v>1203</v>
      </c>
      <c r="C210" t="s">
        <v>3558</v>
      </c>
    </row>
    <row r="211" spans="2:3" x14ac:dyDescent="0.25">
      <c r="B211" s="214" t="s">
        <v>1204</v>
      </c>
      <c r="C211" t="s">
        <v>3559</v>
      </c>
    </row>
    <row r="212" spans="2:3" x14ac:dyDescent="0.25">
      <c r="B212" s="214" t="s">
        <v>1369</v>
      </c>
      <c r="C212" t="s">
        <v>3560</v>
      </c>
    </row>
    <row r="213" spans="2:3" x14ac:dyDescent="0.25">
      <c r="B213" s="214" t="s">
        <v>2299</v>
      </c>
      <c r="C213" t="s">
        <v>3561</v>
      </c>
    </row>
    <row r="214" spans="2:3" x14ac:dyDescent="0.25">
      <c r="B214" s="214" t="s">
        <v>1205</v>
      </c>
      <c r="C214" t="s">
        <v>3562</v>
      </c>
    </row>
    <row r="215" spans="2:3" x14ac:dyDescent="0.25">
      <c r="B215" s="214" t="s">
        <v>1370</v>
      </c>
      <c r="C215" t="s">
        <v>3388</v>
      </c>
    </row>
    <row r="216" spans="2:3" x14ac:dyDescent="0.25">
      <c r="B216" s="214" t="s">
        <v>1371</v>
      </c>
      <c r="C216" t="s">
        <v>3563</v>
      </c>
    </row>
    <row r="217" spans="2:3" x14ac:dyDescent="0.25">
      <c r="B217" s="214" t="s">
        <v>1206</v>
      </c>
      <c r="C217" t="s">
        <v>3564</v>
      </c>
    </row>
    <row r="218" spans="2:3" x14ac:dyDescent="0.25">
      <c r="B218" s="214" t="s">
        <v>1372</v>
      </c>
      <c r="C218" t="s">
        <v>3565</v>
      </c>
    </row>
    <row r="219" spans="2:3" x14ac:dyDescent="0.25">
      <c r="B219" s="214" t="s">
        <v>1599</v>
      </c>
      <c r="C219" t="s">
        <v>3566</v>
      </c>
    </row>
    <row r="220" spans="2:3" x14ac:dyDescent="0.25">
      <c r="B220" s="214" t="s">
        <v>1600</v>
      </c>
      <c r="C220" t="s">
        <v>3567</v>
      </c>
    </row>
    <row r="221" spans="2:3" x14ac:dyDescent="0.25">
      <c r="B221" s="214" t="s">
        <v>1601</v>
      </c>
      <c r="C221" t="s">
        <v>3568</v>
      </c>
    </row>
    <row r="222" spans="2:3" x14ac:dyDescent="0.25">
      <c r="B222" s="214" t="s">
        <v>2540</v>
      </c>
      <c r="C222" t="s">
        <v>3569</v>
      </c>
    </row>
    <row r="223" spans="2:3" x14ac:dyDescent="0.25">
      <c r="B223" s="214" t="s">
        <v>2507</v>
      </c>
      <c r="C223" t="s">
        <v>3570</v>
      </c>
    </row>
    <row r="224" spans="2:3" x14ac:dyDescent="0.25">
      <c r="B224" s="214" t="s">
        <v>2230</v>
      </c>
      <c r="C224" t="s">
        <v>3571</v>
      </c>
    </row>
    <row r="225" spans="2:3" x14ac:dyDescent="0.25">
      <c r="B225" s="214" t="s">
        <v>2231</v>
      </c>
      <c r="C225" t="s">
        <v>3572</v>
      </c>
    </row>
    <row r="226" spans="2:3" x14ac:dyDescent="0.25">
      <c r="B226" s="214" t="s">
        <v>1373</v>
      </c>
      <c r="C226" t="s">
        <v>3573</v>
      </c>
    </row>
    <row r="227" spans="2:3" x14ac:dyDescent="0.25">
      <c r="B227" s="214" t="s">
        <v>2541</v>
      </c>
      <c r="C227" t="s">
        <v>3574</v>
      </c>
    </row>
    <row r="228" spans="2:3" x14ac:dyDescent="0.25">
      <c r="B228" s="214" t="s">
        <v>2228</v>
      </c>
      <c r="C228" t="s">
        <v>3575</v>
      </c>
    </row>
    <row r="229" spans="2:3" x14ac:dyDescent="0.25">
      <c r="B229" s="214" t="s">
        <v>1207</v>
      </c>
      <c r="C229" t="s">
        <v>1374</v>
      </c>
    </row>
    <row r="230" spans="2:3" x14ac:dyDescent="0.25">
      <c r="B230" s="214" t="s">
        <v>1375</v>
      </c>
      <c r="C230" t="s">
        <v>3576</v>
      </c>
    </row>
    <row r="231" spans="2:3" x14ac:dyDescent="0.25">
      <c r="B231" s="214" t="s">
        <v>1376</v>
      </c>
      <c r="C231" t="s">
        <v>3577</v>
      </c>
    </row>
    <row r="232" spans="2:3" x14ac:dyDescent="0.25">
      <c r="B232" s="214" t="s">
        <v>1208</v>
      </c>
      <c r="C232" t="s">
        <v>3578</v>
      </c>
    </row>
    <row r="233" spans="2:3" x14ac:dyDescent="0.25">
      <c r="B233" s="214" t="s">
        <v>1377</v>
      </c>
      <c r="C233" t="s">
        <v>3579</v>
      </c>
    </row>
    <row r="234" spans="2:3" x14ac:dyDescent="0.25">
      <c r="B234" s="214" t="s">
        <v>1378</v>
      </c>
      <c r="C234" t="s">
        <v>3580</v>
      </c>
    </row>
    <row r="235" spans="2:3" x14ac:dyDescent="0.25">
      <c r="B235" s="214" t="s">
        <v>1379</v>
      </c>
      <c r="C235" t="s">
        <v>3581</v>
      </c>
    </row>
    <row r="236" spans="2:3" x14ac:dyDescent="0.25">
      <c r="B236" s="214" t="s">
        <v>2236</v>
      </c>
      <c r="C236" t="s">
        <v>3582</v>
      </c>
    </row>
    <row r="237" spans="2:3" x14ac:dyDescent="0.25">
      <c r="B237" s="214" t="s">
        <v>1602</v>
      </c>
      <c r="C237" t="s">
        <v>3583</v>
      </c>
    </row>
    <row r="238" spans="2:3" x14ac:dyDescent="0.25">
      <c r="B238" s="214" t="s">
        <v>2447</v>
      </c>
      <c r="C238" t="s">
        <v>3584</v>
      </c>
    </row>
    <row r="239" spans="2:3" x14ac:dyDescent="0.25">
      <c r="B239" s="214" t="s">
        <v>2448</v>
      </c>
      <c r="C239" t="s">
        <v>3585</v>
      </c>
    </row>
    <row r="240" spans="2:3" x14ac:dyDescent="0.25">
      <c r="B240" s="214" t="s">
        <v>2449</v>
      </c>
      <c r="C240" t="s">
        <v>3586</v>
      </c>
    </row>
    <row r="241" spans="2:3" x14ac:dyDescent="0.25">
      <c r="B241" s="214" t="s">
        <v>1380</v>
      </c>
      <c r="C241" t="s">
        <v>3587</v>
      </c>
    </row>
    <row r="242" spans="2:3" x14ac:dyDescent="0.25">
      <c r="B242" s="214" t="s">
        <v>1381</v>
      </c>
      <c r="C242" t="s">
        <v>3587</v>
      </c>
    </row>
    <row r="243" spans="2:3" x14ac:dyDescent="0.25">
      <c r="B243" s="214" t="s">
        <v>2451</v>
      </c>
      <c r="C243" t="s">
        <v>3588</v>
      </c>
    </row>
    <row r="244" spans="2:3" x14ac:dyDescent="0.25">
      <c r="B244" s="214" t="s">
        <v>1209</v>
      </c>
      <c r="C244" t="s">
        <v>3589</v>
      </c>
    </row>
    <row r="245" spans="2:3" x14ac:dyDescent="0.25">
      <c r="B245" s="214" t="s">
        <v>1210</v>
      </c>
      <c r="C245" t="s">
        <v>3590</v>
      </c>
    </row>
    <row r="246" spans="2:3" x14ac:dyDescent="0.25">
      <c r="B246" s="214" t="s">
        <v>1211</v>
      </c>
      <c r="C246" t="s">
        <v>3591</v>
      </c>
    </row>
    <row r="247" spans="2:3" x14ac:dyDescent="0.25">
      <c r="B247" s="214" t="s">
        <v>1212</v>
      </c>
      <c r="C247" t="s">
        <v>3592</v>
      </c>
    </row>
    <row r="248" spans="2:3" x14ac:dyDescent="0.25">
      <c r="B248" s="214" t="s">
        <v>1213</v>
      </c>
      <c r="C248" t="s">
        <v>3593</v>
      </c>
    </row>
    <row r="249" spans="2:3" x14ac:dyDescent="0.25">
      <c r="B249" s="214" t="s">
        <v>1214</v>
      </c>
      <c r="C249" t="s">
        <v>3594</v>
      </c>
    </row>
    <row r="250" spans="2:3" x14ac:dyDescent="0.25">
      <c r="B250" s="214" t="s">
        <v>1215</v>
      </c>
      <c r="C250" t="s">
        <v>3595</v>
      </c>
    </row>
    <row r="251" spans="2:3" x14ac:dyDescent="0.25">
      <c r="B251" s="214" t="s">
        <v>411</v>
      </c>
      <c r="C251" t="s">
        <v>3596</v>
      </c>
    </row>
    <row r="252" spans="2:3" x14ac:dyDescent="0.25">
      <c r="B252" s="214" t="s">
        <v>412</v>
      </c>
      <c r="C252" t="s">
        <v>3597</v>
      </c>
    </row>
    <row r="253" spans="2:3" x14ac:dyDescent="0.25">
      <c r="B253" s="214" t="s">
        <v>1383</v>
      </c>
      <c r="C253" t="s">
        <v>3388</v>
      </c>
    </row>
    <row r="254" spans="2:3" x14ac:dyDescent="0.25">
      <c r="B254" s="214" t="s">
        <v>413</v>
      </c>
      <c r="C254" t="s">
        <v>3598</v>
      </c>
    </row>
    <row r="255" spans="2:3" x14ac:dyDescent="0.25">
      <c r="B255" s="214" t="s">
        <v>414</v>
      </c>
      <c r="C255" t="s">
        <v>3599</v>
      </c>
    </row>
    <row r="256" spans="2:3" x14ac:dyDescent="0.25">
      <c r="B256" s="214" t="s">
        <v>1384</v>
      </c>
      <c r="C256" t="s">
        <v>3600</v>
      </c>
    </row>
    <row r="257" spans="2:3" x14ac:dyDescent="0.25">
      <c r="B257" s="214" t="s">
        <v>1385</v>
      </c>
      <c r="C257" t="s">
        <v>3601</v>
      </c>
    </row>
    <row r="258" spans="2:3" x14ac:dyDescent="0.25">
      <c r="B258" s="214" t="s">
        <v>415</v>
      </c>
      <c r="C258" t="s">
        <v>3602</v>
      </c>
    </row>
    <row r="259" spans="2:3" x14ac:dyDescent="0.25">
      <c r="B259" s="214" t="s">
        <v>1386</v>
      </c>
      <c r="C259" t="s">
        <v>3603</v>
      </c>
    </row>
    <row r="260" spans="2:3" x14ac:dyDescent="0.25">
      <c r="B260" s="214" t="s">
        <v>1387</v>
      </c>
      <c r="C260" t="s">
        <v>3604</v>
      </c>
    </row>
    <row r="261" spans="2:3" x14ac:dyDescent="0.25">
      <c r="B261" s="214" t="s">
        <v>1388</v>
      </c>
      <c r="C261" t="s">
        <v>3605</v>
      </c>
    </row>
    <row r="262" spans="2:3" x14ac:dyDescent="0.25">
      <c r="B262" s="214" t="s">
        <v>416</v>
      </c>
      <c r="C262" t="s">
        <v>3606</v>
      </c>
    </row>
    <row r="263" spans="2:3" x14ac:dyDescent="0.25">
      <c r="B263" s="214" t="s">
        <v>417</v>
      </c>
      <c r="C263" t="s">
        <v>3607</v>
      </c>
    </row>
    <row r="264" spans="2:3" x14ac:dyDescent="0.25">
      <c r="B264" s="214" t="s">
        <v>1389</v>
      </c>
      <c r="C264" t="s">
        <v>3608</v>
      </c>
    </row>
    <row r="265" spans="2:3" x14ac:dyDescent="0.25">
      <c r="B265" s="214" t="s">
        <v>1390</v>
      </c>
      <c r="C265" t="s">
        <v>3609</v>
      </c>
    </row>
    <row r="266" spans="2:3" x14ac:dyDescent="0.25">
      <c r="B266" s="214" t="s">
        <v>418</v>
      </c>
      <c r="C266" t="s">
        <v>3610</v>
      </c>
    </row>
    <row r="267" spans="2:3" x14ac:dyDescent="0.25">
      <c r="B267" s="214" t="s">
        <v>1391</v>
      </c>
      <c r="C267" t="s">
        <v>3611</v>
      </c>
    </row>
    <row r="268" spans="2:3" x14ac:dyDescent="0.25">
      <c r="B268" s="214" t="s">
        <v>1392</v>
      </c>
      <c r="C268" t="s">
        <v>3612</v>
      </c>
    </row>
    <row r="269" spans="2:3" x14ac:dyDescent="0.25">
      <c r="B269" s="214" t="s">
        <v>1393</v>
      </c>
      <c r="C269" t="s">
        <v>3613</v>
      </c>
    </row>
    <row r="270" spans="2:3" x14ac:dyDescent="0.25">
      <c r="B270" s="214" t="s">
        <v>1394</v>
      </c>
      <c r="C270" t="s">
        <v>3614</v>
      </c>
    </row>
    <row r="271" spans="2:3" x14ac:dyDescent="0.25">
      <c r="B271" s="214" t="s">
        <v>2237</v>
      </c>
      <c r="C271" t="s">
        <v>3615</v>
      </c>
    </row>
    <row r="272" spans="2:3" x14ac:dyDescent="0.25">
      <c r="B272" s="214" t="s">
        <v>1932</v>
      </c>
      <c r="C272" t="s">
        <v>3616</v>
      </c>
    </row>
    <row r="273" spans="2:3" x14ac:dyDescent="0.25">
      <c r="B273" s="214" t="s">
        <v>2453</v>
      </c>
      <c r="C273" t="s">
        <v>3617</v>
      </c>
    </row>
    <row r="274" spans="2:3" x14ac:dyDescent="0.25">
      <c r="B274" s="214" t="s">
        <v>2454</v>
      </c>
      <c r="C274" t="s">
        <v>3618</v>
      </c>
    </row>
    <row r="275" spans="2:3" x14ac:dyDescent="0.25">
      <c r="B275" s="214" t="s">
        <v>2455</v>
      </c>
      <c r="C275" t="s">
        <v>3619</v>
      </c>
    </row>
    <row r="276" spans="2:3" x14ac:dyDescent="0.25">
      <c r="B276" s="214" t="s">
        <v>2456</v>
      </c>
      <c r="C276" t="s">
        <v>3620</v>
      </c>
    </row>
    <row r="277" spans="2:3" x14ac:dyDescent="0.25">
      <c r="B277" s="214" t="s">
        <v>2457</v>
      </c>
      <c r="C277" t="s">
        <v>3621</v>
      </c>
    </row>
    <row r="278" spans="2:3" x14ac:dyDescent="0.25">
      <c r="B278" s="214" t="s">
        <v>2458</v>
      </c>
      <c r="C278" t="s">
        <v>3622</v>
      </c>
    </row>
    <row r="279" spans="2:3" x14ac:dyDescent="0.25">
      <c r="B279" s="214" t="s">
        <v>2542</v>
      </c>
      <c r="C279" t="s">
        <v>3623</v>
      </c>
    </row>
    <row r="280" spans="2:3" x14ac:dyDescent="0.25">
      <c r="B280" s="214" t="s">
        <v>2543</v>
      </c>
      <c r="C280" t="s">
        <v>3624</v>
      </c>
    </row>
    <row r="281" spans="2:3" x14ac:dyDescent="0.25">
      <c r="B281" s="214" t="s">
        <v>419</v>
      </c>
      <c r="C281" t="s">
        <v>3625</v>
      </c>
    </row>
    <row r="282" spans="2:3" x14ac:dyDescent="0.25">
      <c r="B282" s="214" t="s">
        <v>1395</v>
      </c>
      <c r="C282" t="s">
        <v>1396</v>
      </c>
    </row>
    <row r="283" spans="2:3" x14ac:dyDescent="0.25">
      <c r="B283" s="214" t="s">
        <v>1397</v>
      </c>
      <c r="C283" t="s">
        <v>3626</v>
      </c>
    </row>
    <row r="284" spans="2:3" x14ac:dyDescent="0.25">
      <c r="B284" s="214" t="s">
        <v>420</v>
      </c>
      <c r="C284" t="s">
        <v>3627</v>
      </c>
    </row>
    <row r="285" spans="2:3" x14ac:dyDescent="0.25">
      <c r="B285" s="214" t="s">
        <v>421</v>
      </c>
      <c r="C285" t="s">
        <v>3628</v>
      </c>
    </row>
    <row r="286" spans="2:3" x14ac:dyDescent="0.25">
      <c r="B286" s="214" t="s">
        <v>422</v>
      </c>
      <c r="C286" t="s">
        <v>3629</v>
      </c>
    </row>
    <row r="287" spans="2:3" x14ac:dyDescent="0.25">
      <c r="B287" s="214" t="s">
        <v>423</v>
      </c>
      <c r="C287" t="s">
        <v>3630</v>
      </c>
    </row>
    <row r="288" spans="2:3" x14ac:dyDescent="0.25">
      <c r="B288" s="214" t="s">
        <v>424</v>
      </c>
      <c r="C288" t="s">
        <v>3631</v>
      </c>
    </row>
    <row r="289" spans="2:3" x14ac:dyDescent="0.25">
      <c r="B289" s="214" t="s">
        <v>1398</v>
      </c>
      <c r="C289" t="s">
        <v>3632</v>
      </c>
    </row>
    <row r="290" spans="2:3" x14ac:dyDescent="0.25">
      <c r="B290" s="214" t="s">
        <v>1399</v>
      </c>
      <c r="C290" t="s">
        <v>3633</v>
      </c>
    </row>
    <row r="291" spans="2:3" x14ac:dyDescent="0.25">
      <c r="B291" s="214" t="s">
        <v>1400</v>
      </c>
      <c r="C291" t="s">
        <v>3634</v>
      </c>
    </row>
    <row r="292" spans="2:3" x14ac:dyDescent="0.25">
      <c r="B292" s="214" t="s">
        <v>425</v>
      </c>
      <c r="C292" t="s">
        <v>3635</v>
      </c>
    </row>
    <row r="293" spans="2:3" x14ac:dyDescent="0.25">
      <c r="B293" s="214" t="s">
        <v>426</v>
      </c>
      <c r="C293" t="s">
        <v>3636</v>
      </c>
    </row>
    <row r="294" spans="2:3" x14ac:dyDescent="0.25">
      <c r="B294" s="214" t="s">
        <v>1401</v>
      </c>
      <c r="C294" t="s">
        <v>3637</v>
      </c>
    </row>
    <row r="295" spans="2:3" x14ac:dyDescent="0.25">
      <c r="B295" s="214" t="s">
        <v>1402</v>
      </c>
      <c r="C295" t="s">
        <v>1403</v>
      </c>
    </row>
    <row r="296" spans="2:3" x14ac:dyDescent="0.25">
      <c r="B296" s="214" t="s">
        <v>1404</v>
      </c>
      <c r="C296" t="s">
        <v>3638</v>
      </c>
    </row>
    <row r="297" spans="2:3" x14ac:dyDescent="0.25">
      <c r="B297" s="214" t="s">
        <v>1405</v>
      </c>
      <c r="C297" t="s">
        <v>3639</v>
      </c>
    </row>
    <row r="298" spans="2:3" x14ac:dyDescent="0.25">
      <c r="B298" s="214" t="s">
        <v>1406</v>
      </c>
      <c r="C298" t="s">
        <v>3640</v>
      </c>
    </row>
    <row r="299" spans="2:3" x14ac:dyDescent="0.25">
      <c r="B299" s="214" t="s">
        <v>1407</v>
      </c>
      <c r="C299" t="s">
        <v>3641</v>
      </c>
    </row>
    <row r="300" spans="2:3" x14ac:dyDescent="0.25">
      <c r="B300" s="214" t="s">
        <v>1408</v>
      </c>
      <c r="C300" t="s">
        <v>3642</v>
      </c>
    </row>
    <row r="301" spans="2:3" x14ac:dyDescent="0.25">
      <c r="B301" s="214" t="s">
        <v>395</v>
      </c>
      <c r="C301" t="s">
        <v>3643</v>
      </c>
    </row>
    <row r="302" spans="2:3" x14ac:dyDescent="0.25">
      <c r="B302" s="214" t="s">
        <v>396</v>
      </c>
      <c r="C302" t="s">
        <v>3644</v>
      </c>
    </row>
    <row r="303" spans="2:3" x14ac:dyDescent="0.25">
      <c r="B303" s="214" t="s">
        <v>397</v>
      </c>
      <c r="C303" t="s">
        <v>3645</v>
      </c>
    </row>
    <row r="304" spans="2:3" x14ac:dyDescent="0.25">
      <c r="B304" s="214" t="s">
        <v>427</v>
      </c>
      <c r="C304" t="s">
        <v>3646</v>
      </c>
    </row>
    <row r="305" spans="2:3" x14ac:dyDescent="0.25">
      <c r="B305" s="214" t="s">
        <v>428</v>
      </c>
      <c r="C305" t="s">
        <v>3647</v>
      </c>
    </row>
    <row r="306" spans="2:3" x14ac:dyDescent="0.25">
      <c r="B306" s="214" t="s">
        <v>2459</v>
      </c>
      <c r="C306" t="s">
        <v>3648</v>
      </c>
    </row>
    <row r="307" spans="2:3" x14ac:dyDescent="0.25">
      <c r="B307" s="214" t="s">
        <v>429</v>
      </c>
      <c r="C307" t="s">
        <v>3649</v>
      </c>
    </row>
    <row r="308" spans="2:3" x14ac:dyDescent="0.25">
      <c r="B308" s="214" t="s">
        <v>1603</v>
      </c>
      <c r="C308" t="s">
        <v>3650</v>
      </c>
    </row>
    <row r="309" spans="2:3" x14ac:dyDescent="0.25">
      <c r="B309" s="214" t="s">
        <v>398</v>
      </c>
      <c r="C309" t="s">
        <v>3651</v>
      </c>
    </row>
    <row r="310" spans="2:3" x14ac:dyDescent="0.25">
      <c r="B310" s="214" t="s">
        <v>1604</v>
      </c>
      <c r="C310" t="s">
        <v>3652</v>
      </c>
    </row>
    <row r="311" spans="2:3" x14ac:dyDescent="0.25">
      <c r="B311" s="214" t="s">
        <v>399</v>
      </c>
      <c r="C311" t="s">
        <v>3653</v>
      </c>
    </row>
    <row r="312" spans="2:3" x14ac:dyDescent="0.25">
      <c r="B312" s="214" t="s">
        <v>400</v>
      </c>
      <c r="C312" t="s">
        <v>3654</v>
      </c>
    </row>
    <row r="313" spans="2:3" x14ac:dyDescent="0.25">
      <c r="B313" s="214" t="s">
        <v>401</v>
      </c>
      <c r="C313" t="s">
        <v>3655</v>
      </c>
    </row>
    <row r="314" spans="2:3" x14ac:dyDescent="0.25">
      <c r="B314" s="214" t="s">
        <v>402</v>
      </c>
      <c r="C314" t="s">
        <v>3656</v>
      </c>
    </row>
    <row r="315" spans="2:3" x14ac:dyDescent="0.25">
      <c r="B315" s="214" t="s">
        <v>403</v>
      </c>
      <c r="C315" t="s">
        <v>3657</v>
      </c>
    </row>
    <row r="316" spans="2:3" x14ac:dyDescent="0.25">
      <c r="B316" s="214" t="s">
        <v>1411</v>
      </c>
      <c r="C316" t="s">
        <v>3658</v>
      </c>
    </row>
    <row r="317" spans="2:3" x14ac:dyDescent="0.25">
      <c r="B317" s="214" t="s">
        <v>1412</v>
      </c>
      <c r="C317" t="s">
        <v>3659</v>
      </c>
    </row>
    <row r="318" spans="2:3" x14ac:dyDescent="0.25">
      <c r="B318" s="214" t="s">
        <v>1413</v>
      </c>
      <c r="C318" t="s">
        <v>3660</v>
      </c>
    </row>
    <row r="319" spans="2:3" x14ac:dyDescent="0.25">
      <c r="B319" s="214" t="s">
        <v>1414</v>
      </c>
      <c r="C319" t="s">
        <v>3661</v>
      </c>
    </row>
    <row r="320" spans="2:3" x14ac:dyDescent="0.25">
      <c r="B320" s="214" t="s">
        <v>1415</v>
      </c>
      <c r="C320" t="s">
        <v>3662</v>
      </c>
    </row>
    <row r="321" spans="2:3" x14ac:dyDescent="0.25">
      <c r="B321" s="214" t="s">
        <v>1416</v>
      </c>
      <c r="C321" t="s">
        <v>1417</v>
      </c>
    </row>
    <row r="322" spans="2:3" x14ac:dyDescent="0.25">
      <c r="B322" s="214" t="s">
        <v>1418</v>
      </c>
      <c r="C322" t="s">
        <v>3663</v>
      </c>
    </row>
    <row r="323" spans="2:3" x14ac:dyDescent="0.25">
      <c r="B323" s="214" t="s">
        <v>1419</v>
      </c>
      <c r="C323" t="s">
        <v>3664</v>
      </c>
    </row>
    <row r="324" spans="2:3" x14ac:dyDescent="0.25">
      <c r="B324" s="214" t="s">
        <v>1420</v>
      </c>
      <c r="C324" t="s">
        <v>3665</v>
      </c>
    </row>
    <row r="325" spans="2:3" x14ac:dyDescent="0.25">
      <c r="B325" s="214" t="s">
        <v>1421</v>
      </c>
      <c r="C325" t="s">
        <v>3666</v>
      </c>
    </row>
    <row r="326" spans="2:3" x14ac:dyDescent="0.25">
      <c r="B326" s="214" t="s">
        <v>1422</v>
      </c>
      <c r="C326" t="s">
        <v>3667</v>
      </c>
    </row>
    <row r="327" spans="2:3" x14ac:dyDescent="0.25">
      <c r="B327" s="214" t="s">
        <v>1423</v>
      </c>
      <c r="C327" t="s">
        <v>3668</v>
      </c>
    </row>
    <row r="328" spans="2:3" x14ac:dyDescent="0.25">
      <c r="B328" s="214" t="s">
        <v>1424</v>
      </c>
      <c r="C328" t="s">
        <v>3669</v>
      </c>
    </row>
    <row r="329" spans="2:3" x14ac:dyDescent="0.25">
      <c r="B329" s="214" t="s">
        <v>1425</v>
      </c>
      <c r="C329" t="s">
        <v>1426</v>
      </c>
    </row>
    <row r="330" spans="2:3" x14ac:dyDescent="0.25">
      <c r="B330" s="214" t="s">
        <v>1427</v>
      </c>
      <c r="C330" t="s">
        <v>1428</v>
      </c>
    </row>
    <row r="331" spans="2:3" x14ac:dyDescent="0.25">
      <c r="B331" s="214" t="s">
        <v>1429</v>
      </c>
      <c r="C331" t="s">
        <v>3670</v>
      </c>
    </row>
    <row r="332" spans="2:3" x14ac:dyDescent="0.25">
      <c r="B332" s="214" t="s">
        <v>1430</v>
      </c>
      <c r="C332" t="s">
        <v>3671</v>
      </c>
    </row>
    <row r="333" spans="2:3" x14ac:dyDescent="0.25">
      <c r="B333" s="214" t="s">
        <v>1431</v>
      </c>
      <c r="C333" t="s">
        <v>3672</v>
      </c>
    </row>
    <row r="334" spans="2:3" x14ac:dyDescent="0.25">
      <c r="B334" s="214" t="s">
        <v>2238</v>
      </c>
      <c r="C334" t="s">
        <v>3673</v>
      </c>
    </row>
    <row r="335" spans="2:3" x14ac:dyDescent="0.25">
      <c r="B335" s="214" t="s">
        <v>430</v>
      </c>
      <c r="C335" t="s">
        <v>3674</v>
      </c>
    </row>
    <row r="336" spans="2:3" x14ac:dyDescent="0.25">
      <c r="B336" s="214" t="s">
        <v>431</v>
      </c>
      <c r="C336" t="s">
        <v>3674</v>
      </c>
    </row>
    <row r="337" spans="2:3" x14ac:dyDescent="0.25">
      <c r="B337" s="214" t="s">
        <v>1433</v>
      </c>
      <c r="C337" t="s">
        <v>3675</v>
      </c>
    </row>
    <row r="338" spans="2:3" x14ac:dyDescent="0.25">
      <c r="B338" s="214" t="s">
        <v>432</v>
      </c>
      <c r="C338" t="s">
        <v>3676</v>
      </c>
    </row>
    <row r="339" spans="2:3" x14ac:dyDescent="0.25">
      <c r="B339" s="214" t="s">
        <v>1434</v>
      </c>
      <c r="C339" t="s">
        <v>3677</v>
      </c>
    </row>
    <row r="340" spans="2:3" x14ac:dyDescent="0.25">
      <c r="B340" s="214" t="s">
        <v>1435</v>
      </c>
      <c r="C340" t="s">
        <v>3678</v>
      </c>
    </row>
    <row r="341" spans="2:3" x14ac:dyDescent="0.25">
      <c r="B341" s="214" t="s">
        <v>2544</v>
      </c>
      <c r="C341" t="s">
        <v>3679</v>
      </c>
    </row>
    <row r="342" spans="2:3" x14ac:dyDescent="0.25">
      <c r="B342" s="214" t="s">
        <v>1436</v>
      </c>
      <c r="C342" t="s">
        <v>3680</v>
      </c>
    </row>
    <row r="343" spans="2:3" x14ac:dyDescent="0.25">
      <c r="B343" s="214" t="s">
        <v>1437</v>
      </c>
      <c r="C343" t="s">
        <v>3681</v>
      </c>
    </row>
    <row r="344" spans="2:3" x14ac:dyDescent="0.25">
      <c r="B344" s="214" t="s">
        <v>1438</v>
      </c>
      <c r="C344" t="s">
        <v>3682</v>
      </c>
    </row>
    <row r="345" spans="2:3" x14ac:dyDescent="0.25">
      <c r="B345" s="214" t="s">
        <v>1439</v>
      </c>
      <c r="C345" t="s">
        <v>3683</v>
      </c>
    </row>
    <row r="346" spans="2:3" x14ac:dyDescent="0.25">
      <c r="B346" s="214" t="s">
        <v>1440</v>
      </c>
      <c r="C346" t="s">
        <v>3684</v>
      </c>
    </row>
    <row r="347" spans="2:3" x14ac:dyDescent="0.25">
      <c r="B347" s="214" t="s">
        <v>1441</v>
      </c>
      <c r="C347" t="s">
        <v>3685</v>
      </c>
    </row>
    <row r="348" spans="2:3" x14ac:dyDescent="0.25">
      <c r="B348" s="214" t="s">
        <v>1442</v>
      </c>
      <c r="C348" t="s">
        <v>3686</v>
      </c>
    </row>
    <row r="349" spans="2:3" x14ac:dyDescent="0.25">
      <c r="B349" s="214" t="s">
        <v>1443</v>
      </c>
      <c r="C349" t="s">
        <v>3687</v>
      </c>
    </row>
    <row r="350" spans="2:3" x14ac:dyDescent="0.25">
      <c r="B350" s="214" t="s">
        <v>1444</v>
      </c>
      <c r="C350" t="s">
        <v>3688</v>
      </c>
    </row>
    <row r="351" spans="2:3" x14ac:dyDescent="0.25">
      <c r="B351" s="214" t="s">
        <v>1445</v>
      </c>
      <c r="C351" t="s">
        <v>3689</v>
      </c>
    </row>
    <row r="352" spans="2:3" x14ac:dyDescent="0.25">
      <c r="B352" s="214" t="s">
        <v>1446</v>
      </c>
      <c r="C352" t="s">
        <v>3689</v>
      </c>
    </row>
    <row r="353" spans="2:3" x14ac:dyDescent="0.25">
      <c r="B353" s="214" t="s">
        <v>433</v>
      </c>
      <c r="C353" t="s">
        <v>3690</v>
      </c>
    </row>
    <row r="354" spans="2:3" x14ac:dyDescent="0.25">
      <c r="B354" s="214" t="s">
        <v>434</v>
      </c>
      <c r="C354" t="s">
        <v>3691</v>
      </c>
    </row>
    <row r="355" spans="2:3" x14ac:dyDescent="0.25">
      <c r="B355" s="214" t="s">
        <v>435</v>
      </c>
      <c r="C355" t="s">
        <v>3692</v>
      </c>
    </row>
    <row r="356" spans="2:3" x14ac:dyDescent="0.25">
      <c r="B356" s="214" t="s">
        <v>436</v>
      </c>
      <c r="C356" t="s">
        <v>3693</v>
      </c>
    </row>
    <row r="357" spans="2:3" x14ac:dyDescent="0.25">
      <c r="B357" s="214" t="s">
        <v>437</v>
      </c>
      <c r="C357" t="s">
        <v>3694</v>
      </c>
    </row>
    <row r="358" spans="2:3" x14ac:dyDescent="0.25">
      <c r="B358" s="214" t="s">
        <v>438</v>
      </c>
      <c r="C358" t="s">
        <v>3695</v>
      </c>
    </row>
    <row r="359" spans="2:3" x14ac:dyDescent="0.25">
      <c r="B359" s="214" t="s">
        <v>439</v>
      </c>
      <c r="C359" t="s">
        <v>3696</v>
      </c>
    </row>
    <row r="360" spans="2:3" x14ac:dyDescent="0.25">
      <c r="B360" s="214" t="s">
        <v>440</v>
      </c>
      <c r="C360" t="s">
        <v>3697</v>
      </c>
    </row>
    <row r="361" spans="2:3" x14ac:dyDescent="0.25">
      <c r="B361" s="214" t="s">
        <v>1448</v>
      </c>
      <c r="C361" t="s">
        <v>3698</v>
      </c>
    </row>
    <row r="362" spans="2:3" x14ac:dyDescent="0.25">
      <c r="B362" s="214" t="s">
        <v>441</v>
      </c>
      <c r="C362" t="s">
        <v>3699</v>
      </c>
    </row>
    <row r="363" spans="2:3" x14ac:dyDescent="0.25">
      <c r="B363" s="214" t="s">
        <v>1449</v>
      </c>
      <c r="C363" t="s">
        <v>3700</v>
      </c>
    </row>
    <row r="364" spans="2:3" x14ac:dyDescent="0.25">
      <c r="B364" s="214" t="s">
        <v>442</v>
      </c>
      <c r="C364" t="s">
        <v>3701</v>
      </c>
    </row>
    <row r="365" spans="2:3" x14ac:dyDescent="0.25">
      <c r="B365" s="214" t="s">
        <v>443</v>
      </c>
      <c r="C365" t="s">
        <v>3702</v>
      </c>
    </row>
    <row r="366" spans="2:3" x14ac:dyDescent="0.25">
      <c r="B366" s="214" t="s">
        <v>444</v>
      </c>
      <c r="C366" t="s">
        <v>3703</v>
      </c>
    </row>
    <row r="367" spans="2:3" x14ac:dyDescent="0.25">
      <c r="B367" s="214" t="s">
        <v>445</v>
      </c>
      <c r="C367" t="s">
        <v>3704</v>
      </c>
    </row>
    <row r="368" spans="2:3" x14ac:dyDescent="0.25">
      <c r="B368" s="214" t="s">
        <v>60</v>
      </c>
      <c r="C368" t="s">
        <v>3705</v>
      </c>
    </row>
    <row r="369" spans="2:3" x14ac:dyDescent="0.25">
      <c r="B369" s="214" t="s">
        <v>446</v>
      </c>
      <c r="C369" t="s">
        <v>3706</v>
      </c>
    </row>
    <row r="370" spans="2:3" x14ac:dyDescent="0.25">
      <c r="B370" s="214" t="s">
        <v>61</v>
      </c>
      <c r="C370" t="s">
        <v>3388</v>
      </c>
    </row>
    <row r="371" spans="2:3" x14ac:dyDescent="0.25">
      <c r="B371" s="214" t="s">
        <v>62</v>
      </c>
      <c r="C371" t="s">
        <v>3707</v>
      </c>
    </row>
    <row r="372" spans="2:3" x14ac:dyDescent="0.25">
      <c r="B372" s="214" t="s">
        <v>63</v>
      </c>
      <c r="C372" t="s">
        <v>3708</v>
      </c>
    </row>
    <row r="373" spans="2:3" x14ac:dyDescent="0.25">
      <c r="B373" s="214" t="s">
        <v>3709</v>
      </c>
      <c r="C373" t="s">
        <v>3359</v>
      </c>
    </row>
    <row r="374" spans="2:3" x14ac:dyDescent="0.25">
      <c r="B374" s="214" t="s">
        <v>3710</v>
      </c>
      <c r="C374" t="s">
        <v>3711</v>
      </c>
    </row>
    <row r="375" spans="2:3" x14ac:dyDescent="0.25">
      <c r="B375" s="214" t="s">
        <v>3712</v>
      </c>
      <c r="C375" t="s">
        <v>3713</v>
      </c>
    </row>
    <row r="376" spans="2:3" x14ac:dyDescent="0.25">
      <c r="B376" s="214" t="s">
        <v>447</v>
      </c>
      <c r="C376" t="s">
        <v>3714</v>
      </c>
    </row>
    <row r="377" spans="2:3" x14ac:dyDescent="0.25">
      <c r="B377" s="214" t="s">
        <v>448</v>
      </c>
      <c r="C377" t="s">
        <v>3715</v>
      </c>
    </row>
    <row r="378" spans="2:3" x14ac:dyDescent="0.25">
      <c r="B378" s="214" t="s">
        <v>449</v>
      </c>
      <c r="C378" t="s">
        <v>3716</v>
      </c>
    </row>
    <row r="379" spans="2:3" x14ac:dyDescent="0.25">
      <c r="B379" s="214" t="s">
        <v>450</v>
      </c>
      <c r="C379" t="s">
        <v>3717</v>
      </c>
    </row>
    <row r="380" spans="2:3" x14ac:dyDescent="0.25">
      <c r="B380" s="214" t="s">
        <v>65</v>
      </c>
      <c r="C380" t="s">
        <v>3718</v>
      </c>
    </row>
    <row r="381" spans="2:3" x14ac:dyDescent="0.25">
      <c r="B381" s="214" t="s">
        <v>451</v>
      </c>
      <c r="C381" t="s">
        <v>3719</v>
      </c>
    </row>
    <row r="382" spans="2:3" x14ac:dyDescent="0.25">
      <c r="B382" s="214" t="s">
        <v>452</v>
      </c>
      <c r="C382" t="s">
        <v>3720</v>
      </c>
    </row>
    <row r="383" spans="2:3" x14ac:dyDescent="0.25">
      <c r="B383" s="214" t="s">
        <v>453</v>
      </c>
      <c r="C383" t="s">
        <v>3721</v>
      </c>
    </row>
    <row r="384" spans="2:3" x14ac:dyDescent="0.25">
      <c r="B384" s="214" t="s">
        <v>454</v>
      </c>
      <c r="C384" t="s">
        <v>3722</v>
      </c>
    </row>
    <row r="385" spans="2:3" x14ac:dyDescent="0.25">
      <c r="B385" s="214" t="s">
        <v>455</v>
      </c>
      <c r="C385" t="s">
        <v>3723</v>
      </c>
    </row>
    <row r="386" spans="2:3" x14ac:dyDescent="0.25">
      <c r="B386" s="214" t="s">
        <v>456</v>
      </c>
      <c r="C386" t="s">
        <v>3724</v>
      </c>
    </row>
    <row r="387" spans="2:3" x14ac:dyDescent="0.25">
      <c r="B387" s="214" t="s">
        <v>457</v>
      </c>
      <c r="C387" t="s">
        <v>3725</v>
      </c>
    </row>
    <row r="388" spans="2:3" x14ac:dyDescent="0.25">
      <c r="B388" s="214" t="s">
        <v>458</v>
      </c>
      <c r="C388" t="s">
        <v>3726</v>
      </c>
    </row>
    <row r="389" spans="2:3" x14ac:dyDescent="0.25">
      <c r="B389" s="214" t="s">
        <v>459</v>
      </c>
      <c r="C389" t="s">
        <v>3727</v>
      </c>
    </row>
    <row r="390" spans="2:3" x14ac:dyDescent="0.25">
      <c r="B390" s="214" t="s">
        <v>460</v>
      </c>
      <c r="C390" t="s">
        <v>3728</v>
      </c>
    </row>
    <row r="391" spans="2:3" x14ac:dyDescent="0.25">
      <c r="B391" s="214" t="s">
        <v>461</v>
      </c>
      <c r="C391" t="s">
        <v>3729</v>
      </c>
    </row>
    <row r="392" spans="2:3" x14ac:dyDescent="0.25">
      <c r="B392" s="214" t="s">
        <v>66</v>
      </c>
      <c r="C392" t="s">
        <v>3730</v>
      </c>
    </row>
    <row r="393" spans="2:3" x14ac:dyDescent="0.25">
      <c r="B393" s="214" t="s">
        <v>67</v>
      </c>
      <c r="C393" t="s">
        <v>3731</v>
      </c>
    </row>
    <row r="394" spans="2:3" x14ac:dyDescent="0.25">
      <c r="B394" s="214" t="s">
        <v>462</v>
      </c>
      <c r="C394" t="s">
        <v>3732</v>
      </c>
    </row>
    <row r="395" spans="2:3" x14ac:dyDescent="0.25">
      <c r="B395" s="214" t="s">
        <v>463</v>
      </c>
      <c r="C395" t="s">
        <v>3733</v>
      </c>
    </row>
    <row r="396" spans="2:3" x14ac:dyDescent="0.25">
      <c r="B396" s="214" t="s">
        <v>68</v>
      </c>
      <c r="C396" t="s">
        <v>3734</v>
      </c>
    </row>
    <row r="397" spans="2:3" x14ac:dyDescent="0.25">
      <c r="B397" s="214" t="s">
        <v>69</v>
      </c>
      <c r="C397" t="s">
        <v>3735</v>
      </c>
    </row>
    <row r="398" spans="2:3" x14ac:dyDescent="0.25">
      <c r="B398" s="214" t="s">
        <v>70</v>
      </c>
      <c r="C398" t="s">
        <v>3736</v>
      </c>
    </row>
    <row r="399" spans="2:3" x14ac:dyDescent="0.25">
      <c r="B399" s="214" t="s">
        <v>71</v>
      </c>
      <c r="C399" t="s">
        <v>3737</v>
      </c>
    </row>
    <row r="400" spans="2:3" x14ac:dyDescent="0.25">
      <c r="B400" s="214" t="s">
        <v>464</v>
      </c>
      <c r="C400" t="s">
        <v>3738</v>
      </c>
    </row>
    <row r="401" spans="2:3" x14ac:dyDescent="0.25">
      <c r="B401" s="214" t="s">
        <v>3739</v>
      </c>
      <c r="C401" t="s">
        <v>3740</v>
      </c>
    </row>
    <row r="402" spans="2:3" x14ac:dyDescent="0.25">
      <c r="B402" s="214" t="s">
        <v>72</v>
      </c>
      <c r="C402" t="s">
        <v>3741</v>
      </c>
    </row>
    <row r="403" spans="2:3" x14ac:dyDescent="0.25">
      <c r="B403" s="214" t="s">
        <v>465</v>
      </c>
      <c r="C403" t="s">
        <v>3742</v>
      </c>
    </row>
    <row r="404" spans="2:3" x14ac:dyDescent="0.25">
      <c r="B404" s="214" t="s">
        <v>466</v>
      </c>
      <c r="C404" t="s">
        <v>3743</v>
      </c>
    </row>
    <row r="405" spans="2:3" x14ac:dyDescent="0.25">
      <c r="B405" s="214" t="s">
        <v>467</v>
      </c>
      <c r="C405" t="s">
        <v>3744</v>
      </c>
    </row>
    <row r="406" spans="2:3" x14ac:dyDescent="0.25">
      <c r="B406" s="214" t="s">
        <v>468</v>
      </c>
      <c r="C406" t="s">
        <v>3745</v>
      </c>
    </row>
    <row r="407" spans="2:3" x14ac:dyDescent="0.25">
      <c r="B407" s="214" t="s">
        <v>469</v>
      </c>
      <c r="C407" t="s">
        <v>3746</v>
      </c>
    </row>
    <row r="408" spans="2:3" x14ac:dyDescent="0.25">
      <c r="B408" s="214" t="s">
        <v>470</v>
      </c>
      <c r="C408" t="s">
        <v>3747</v>
      </c>
    </row>
    <row r="409" spans="2:3" x14ac:dyDescent="0.25">
      <c r="B409" s="214" t="s">
        <v>471</v>
      </c>
      <c r="C409" t="s">
        <v>3748</v>
      </c>
    </row>
    <row r="410" spans="2:3" x14ac:dyDescent="0.25">
      <c r="B410" s="214" t="s">
        <v>472</v>
      </c>
      <c r="C410" t="s">
        <v>3749</v>
      </c>
    </row>
    <row r="411" spans="2:3" x14ac:dyDescent="0.25">
      <c r="B411" s="214" t="s">
        <v>473</v>
      </c>
      <c r="C411" t="s">
        <v>3750</v>
      </c>
    </row>
    <row r="412" spans="2:3" x14ac:dyDescent="0.25">
      <c r="B412" s="214" t="s">
        <v>474</v>
      </c>
      <c r="C412" t="s">
        <v>3751</v>
      </c>
    </row>
    <row r="413" spans="2:3" x14ac:dyDescent="0.25">
      <c r="B413" s="214" t="s">
        <v>475</v>
      </c>
      <c r="C413" t="s">
        <v>3752</v>
      </c>
    </row>
    <row r="414" spans="2:3" x14ac:dyDescent="0.25">
      <c r="B414" s="214" t="s">
        <v>476</v>
      </c>
      <c r="C414" t="s">
        <v>3753</v>
      </c>
    </row>
    <row r="415" spans="2:3" x14ac:dyDescent="0.25">
      <c r="B415" s="214" t="s">
        <v>477</v>
      </c>
      <c r="C415" t="s">
        <v>3754</v>
      </c>
    </row>
    <row r="416" spans="2:3" x14ac:dyDescent="0.25">
      <c r="B416" s="214" t="s">
        <v>478</v>
      </c>
      <c r="C416" t="s">
        <v>3755</v>
      </c>
    </row>
    <row r="417" spans="2:3" x14ac:dyDescent="0.25">
      <c r="B417" s="214" t="s">
        <v>479</v>
      </c>
      <c r="C417" t="s">
        <v>3756</v>
      </c>
    </row>
    <row r="418" spans="2:3" x14ac:dyDescent="0.25">
      <c r="B418" s="214" t="s">
        <v>480</v>
      </c>
      <c r="C418" t="s">
        <v>3757</v>
      </c>
    </row>
    <row r="419" spans="2:3" x14ac:dyDescent="0.25">
      <c r="B419" s="214" t="s">
        <v>481</v>
      </c>
      <c r="C419" t="s">
        <v>3758</v>
      </c>
    </row>
    <row r="420" spans="2:3" x14ac:dyDescent="0.25">
      <c r="B420" s="214" t="s">
        <v>482</v>
      </c>
      <c r="C420" t="s">
        <v>3759</v>
      </c>
    </row>
    <row r="421" spans="2:3" x14ac:dyDescent="0.25">
      <c r="B421" s="214" t="s">
        <v>483</v>
      </c>
      <c r="C421" t="s">
        <v>3760</v>
      </c>
    </row>
    <row r="422" spans="2:3" x14ac:dyDescent="0.25">
      <c r="B422" s="214" t="s">
        <v>74</v>
      </c>
      <c r="C422" t="s">
        <v>3761</v>
      </c>
    </row>
    <row r="423" spans="2:3" x14ac:dyDescent="0.25">
      <c r="B423" s="214" t="s">
        <v>484</v>
      </c>
      <c r="C423" t="s">
        <v>3762</v>
      </c>
    </row>
    <row r="424" spans="2:3" x14ac:dyDescent="0.25">
      <c r="B424" s="214" t="s">
        <v>485</v>
      </c>
      <c r="C424" t="s">
        <v>3763</v>
      </c>
    </row>
    <row r="425" spans="2:3" x14ac:dyDescent="0.25">
      <c r="B425" s="214" t="s">
        <v>75</v>
      </c>
      <c r="C425" t="s">
        <v>3764</v>
      </c>
    </row>
    <row r="426" spans="2:3" x14ac:dyDescent="0.25">
      <c r="B426" s="214" t="s">
        <v>486</v>
      </c>
      <c r="C426" t="s">
        <v>3765</v>
      </c>
    </row>
    <row r="427" spans="2:3" x14ac:dyDescent="0.25">
      <c r="B427" s="214" t="s">
        <v>487</v>
      </c>
      <c r="C427" t="s">
        <v>3766</v>
      </c>
    </row>
    <row r="428" spans="2:3" x14ac:dyDescent="0.25">
      <c r="B428" s="214" t="s">
        <v>76</v>
      </c>
      <c r="C428" t="s">
        <v>3767</v>
      </c>
    </row>
    <row r="429" spans="2:3" x14ac:dyDescent="0.25">
      <c r="B429" s="214" t="s">
        <v>488</v>
      </c>
      <c r="C429" t="s">
        <v>3768</v>
      </c>
    </row>
    <row r="430" spans="2:3" x14ac:dyDescent="0.25">
      <c r="B430" s="214" t="s">
        <v>489</v>
      </c>
      <c r="C430" t="s">
        <v>3769</v>
      </c>
    </row>
    <row r="431" spans="2:3" x14ac:dyDescent="0.25">
      <c r="B431" s="214" t="s">
        <v>77</v>
      </c>
      <c r="C431" t="s">
        <v>3770</v>
      </c>
    </row>
    <row r="432" spans="2:3" x14ac:dyDescent="0.25">
      <c r="B432" s="214" t="s">
        <v>490</v>
      </c>
      <c r="C432" t="s">
        <v>3771</v>
      </c>
    </row>
    <row r="433" spans="2:3" x14ac:dyDescent="0.25">
      <c r="B433" s="214" t="s">
        <v>491</v>
      </c>
      <c r="C433" t="s">
        <v>3772</v>
      </c>
    </row>
    <row r="434" spans="2:3" x14ac:dyDescent="0.25">
      <c r="B434" s="214" t="s">
        <v>492</v>
      </c>
      <c r="C434" t="s">
        <v>78</v>
      </c>
    </row>
    <row r="435" spans="2:3" x14ac:dyDescent="0.25">
      <c r="B435" s="214" t="s">
        <v>493</v>
      </c>
      <c r="C435" t="s">
        <v>3773</v>
      </c>
    </row>
    <row r="436" spans="2:3" x14ac:dyDescent="0.25">
      <c r="B436" s="214" t="s">
        <v>79</v>
      </c>
      <c r="C436" t="s">
        <v>3774</v>
      </c>
    </row>
    <row r="437" spans="2:3" x14ac:dyDescent="0.25">
      <c r="B437" s="214" t="s">
        <v>2460</v>
      </c>
      <c r="C437" t="s">
        <v>3775</v>
      </c>
    </row>
    <row r="438" spans="2:3" x14ac:dyDescent="0.25">
      <c r="B438" s="214" t="s">
        <v>80</v>
      </c>
      <c r="C438" t="s">
        <v>3388</v>
      </c>
    </row>
    <row r="439" spans="2:3" x14ac:dyDescent="0.25">
      <c r="B439" s="214" t="s">
        <v>81</v>
      </c>
      <c r="C439" t="s">
        <v>3776</v>
      </c>
    </row>
    <row r="440" spans="2:3" x14ac:dyDescent="0.25">
      <c r="B440" s="214" t="s">
        <v>82</v>
      </c>
      <c r="C440" t="s">
        <v>3777</v>
      </c>
    </row>
    <row r="441" spans="2:3" x14ac:dyDescent="0.25">
      <c r="B441" s="214" t="s">
        <v>83</v>
      </c>
      <c r="C441" t="s">
        <v>3778</v>
      </c>
    </row>
    <row r="442" spans="2:3" x14ac:dyDescent="0.25">
      <c r="B442" s="214" t="s">
        <v>84</v>
      </c>
      <c r="C442" t="s">
        <v>3779</v>
      </c>
    </row>
    <row r="443" spans="2:3" x14ac:dyDescent="0.25">
      <c r="B443" s="214" t="s">
        <v>85</v>
      </c>
      <c r="C443" t="s">
        <v>3780</v>
      </c>
    </row>
    <row r="444" spans="2:3" x14ac:dyDescent="0.25">
      <c r="B444" s="214" t="s">
        <v>2461</v>
      </c>
      <c r="C444" t="s">
        <v>3781</v>
      </c>
    </row>
    <row r="445" spans="2:3" x14ac:dyDescent="0.25">
      <c r="B445" s="214" t="s">
        <v>86</v>
      </c>
      <c r="C445" t="s">
        <v>3782</v>
      </c>
    </row>
    <row r="446" spans="2:3" x14ac:dyDescent="0.25">
      <c r="B446" s="214" t="s">
        <v>494</v>
      </c>
      <c r="C446" t="s">
        <v>3783</v>
      </c>
    </row>
    <row r="447" spans="2:3" x14ac:dyDescent="0.25">
      <c r="B447" s="214" t="s">
        <v>495</v>
      </c>
      <c r="C447" t="s">
        <v>3784</v>
      </c>
    </row>
    <row r="448" spans="2:3" x14ac:dyDescent="0.25">
      <c r="B448" s="214" t="s">
        <v>496</v>
      </c>
      <c r="C448" t="s">
        <v>3785</v>
      </c>
    </row>
    <row r="449" spans="2:3" x14ac:dyDescent="0.25">
      <c r="B449" s="214" t="s">
        <v>2462</v>
      </c>
      <c r="C449" t="s">
        <v>3775</v>
      </c>
    </row>
    <row r="450" spans="2:3" x14ac:dyDescent="0.25">
      <c r="B450" s="214" t="s">
        <v>87</v>
      </c>
      <c r="C450" t="s">
        <v>3786</v>
      </c>
    </row>
    <row r="451" spans="2:3" x14ac:dyDescent="0.25">
      <c r="B451" s="214" t="s">
        <v>497</v>
      </c>
      <c r="C451" t="s">
        <v>3787</v>
      </c>
    </row>
    <row r="452" spans="2:3" x14ac:dyDescent="0.25">
      <c r="B452" s="214" t="s">
        <v>498</v>
      </c>
      <c r="C452" t="s">
        <v>3788</v>
      </c>
    </row>
    <row r="453" spans="2:3" x14ac:dyDescent="0.25">
      <c r="B453" s="214" t="s">
        <v>499</v>
      </c>
      <c r="C453" t="s">
        <v>3789</v>
      </c>
    </row>
    <row r="454" spans="2:3" x14ac:dyDescent="0.25">
      <c r="B454" s="214" t="s">
        <v>500</v>
      </c>
      <c r="C454" t="s">
        <v>3790</v>
      </c>
    </row>
    <row r="455" spans="2:3" x14ac:dyDescent="0.25">
      <c r="B455" s="214" t="s">
        <v>501</v>
      </c>
      <c r="C455" t="s">
        <v>3791</v>
      </c>
    </row>
    <row r="456" spans="2:3" x14ac:dyDescent="0.25">
      <c r="B456" s="214" t="s">
        <v>2239</v>
      </c>
      <c r="C456" t="s">
        <v>3792</v>
      </c>
    </row>
    <row r="457" spans="2:3" x14ac:dyDescent="0.25">
      <c r="B457" s="214" t="s">
        <v>502</v>
      </c>
      <c r="C457" t="s">
        <v>3793</v>
      </c>
    </row>
    <row r="458" spans="2:3" x14ac:dyDescent="0.25">
      <c r="B458" s="214" t="s">
        <v>503</v>
      </c>
      <c r="C458" t="s">
        <v>3794</v>
      </c>
    </row>
    <row r="459" spans="2:3" x14ac:dyDescent="0.25">
      <c r="B459" s="214" t="s">
        <v>88</v>
      </c>
      <c r="C459" t="s">
        <v>3795</v>
      </c>
    </row>
    <row r="460" spans="2:3" x14ac:dyDescent="0.25">
      <c r="B460" s="214" t="s">
        <v>89</v>
      </c>
      <c r="C460" t="s">
        <v>3796</v>
      </c>
    </row>
    <row r="461" spans="2:3" x14ac:dyDescent="0.25">
      <c r="B461" s="214" t="s">
        <v>90</v>
      </c>
      <c r="C461" t="s">
        <v>3797</v>
      </c>
    </row>
    <row r="462" spans="2:3" x14ac:dyDescent="0.25">
      <c r="B462" s="214" t="s">
        <v>504</v>
      </c>
      <c r="C462" t="s">
        <v>3798</v>
      </c>
    </row>
    <row r="463" spans="2:3" x14ac:dyDescent="0.25">
      <c r="B463" s="214" t="s">
        <v>505</v>
      </c>
      <c r="C463" t="s">
        <v>3799</v>
      </c>
    </row>
    <row r="464" spans="2:3" x14ac:dyDescent="0.25">
      <c r="B464" s="214" t="s">
        <v>506</v>
      </c>
      <c r="C464" t="s">
        <v>3800</v>
      </c>
    </row>
    <row r="465" spans="2:3" x14ac:dyDescent="0.25">
      <c r="B465" s="214" t="s">
        <v>507</v>
      </c>
      <c r="C465" t="s">
        <v>3801</v>
      </c>
    </row>
    <row r="466" spans="2:3" x14ac:dyDescent="0.25">
      <c r="B466" s="214" t="s">
        <v>508</v>
      </c>
      <c r="C466" t="s">
        <v>3802</v>
      </c>
    </row>
    <row r="467" spans="2:3" x14ac:dyDescent="0.25">
      <c r="B467" s="214" t="s">
        <v>509</v>
      </c>
      <c r="C467" t="s">
        <v>3803</v>
      </c>
    </row>
    <row r="468" spans="2:3" x14ac:dyDescent="0.25">
      <c r="B468" s="214" t="s">
        <v>510</v>
      </c>
      <c r="C468" t="s">
        <v>3804</v>
      </c>
    </row>
    <row r="469" spans="2:3" x14ac:dyDescent="0.25">
      <c r="B469" s="214" t="s">
        <v>511</v>
      </c>
      <c r="C469" t="s">
        <v>3805</v>
      </c>
    </row>
    <row r="470" spans="2:3" x14ac:dyDescent="0.25">
      <c r="B470" s="214" t="s">
        <v>512</v>
      </c>
      <c r="C470" t="s">
        <v>3806</v>
      </c>
    </row>
    <row r="471" spans="2:3" x14ac:dyDescent="0.25">
      <c r="B471" s="214" t="s">
        <v>513</v>
      </c>
      <c r="C471" t="s">
        <v>3807</v>
      </c>
    </row>
    <row r="472" spans="2:3" x14ac:dyDescent="0.25">
      <c r="B472" s="214" t="s">
        <v>1031</v>
      </c>
      <c r="C472" t="s">
        <v>3808</v>
      </c>
    </row>
    <row r="473" spans="2:3" x14ac:dyDescent="0.25">
      <c r="B473" s="214" t="s">
        <v>514</v>
      </c>
      <c r="C473" t="s">
        <v>3809</v>
      </c>
    </row>
    <row r="474" spans="2:3" x14ac:dyDescent="0.25">
      <c r="B474" s="214" t="s">
        <v>515</v>
      </c>
      <c r="C474" t="s">
        <v>3810</v>
      </c>
    </row>
    <row r="475" spans="2:3" x14ac:dyDescent="0.25">
      <c r="B475" s="214" t="s">
        <v>2463</v>
      </c>
      <c r="C475" t="s">
        <v>3811</v>
      </c>
    </row>
    <row r="476" spans="2:3" x14ac:dyDescent="0.25">
      <c r="B476" s="214" t="s">
        <v>2545</v>
      </c>
      <c r="C476" t="s">
        <v>3812</v>
      </c>
    </row>
    <row r="477" spans="2:3" x14ac:dyDescent="0.25">
      <c r="B477" s="214" t="s">
        <v>2546</v>
      </c>
      <c r="C477" t="s">
        <v>3813</v>
      </c>
    </row>
    <row r="478" spans="2:3" x14ac:dyDescent="0.25">
      <c r="B478" s="214" t="s">
        <v>2232</v>
      </c>
      <c r="C478" t="s">
        <v>3814</v>
      </c>
    </row>
    <row r="479" spans="2:3" x14ac:dyDescent="0.25">
      <c r="B479" s="214" t="s">
        <v>2233</v>
      </c>
      <c r="C479" t="s">
        <v>3815</v>
      </c>
    </row>
    <row r="480" spans="2:3" x14ac:dyDescent="0.25">
      <c r="B480" s="214" t="s">
        <v>2234</v>
      </c>
      <c r="C480" t="s">
        <v>3816</v>
      </c>
    </row>
    <row r="481" spans="2:3" x14ac:dyDescent="0.25">
      <c r="B481" s="214" t="s">
        <v>516</v>
      </c>
      <c r="C481" t="s">
        <v>3817</v>
      </c>
    </row>
    <row r="482" spans="2:3" x14ac:dyDescent="0.25">
      <c r="B482" s="214" t="s">
        <v>517</v>
      </c>
      <c r="C482" t="s">
        <v>3817</v>
      </c>
    </row>
    <row r="483" spans="2:3" x14ac:dyDescent="0.25">
      <c r="B483" s="214" t="s">
        <v>518</v>
      </c>
      <c r="C483" t="s">
        <v>3818</v>
      </c>
    </row>
    <row r="484" spans="2:3" x14ac:dyDescent="0.25">
      <c r="B484" s="214" t="s">
        <v>1033</v>
      </c>
      <c r="C484" t="s">
        <v>3819</v>
      </c>
    </row>
    <row r="485" spans="2:3" x14ac:dyDescent="0.25">
      <c r="B485" s="214" t="s">
        <v>1034</v>
      </c>
      <c r="C485" t="s">
        <v>3820</v>
      </c>
    </row>
    <row r="486" spans="2:3" x14ac:dyDescent="0.25">
      <c r="B486" s="214" t="s">
        <v>1035</v>
      </c>
      <c r="C486" t="s">
        <v>3821</v>
      </c>
    </row>
    <row r="487" spans="2:3" x14ac:dyDescent="0.25">
      <c r="B487" s="214" t="s">
        <v>1036</v>
      </c>
      <c r="C487" t="s">
        <v>3822</v>
      </c>
    </row>
    <row r="488" spans="2:3" x14ac:dyDescent="0.25">
      <c r="B488" s="214" t="s">
        <v>1037</v>
      </c>
      <c r="C488" t="s">
        <v>3823</v>
      </c>
    </row>
    <row r="489" spans="2:3" x14ac:dyDescent="0.25">
      <c r="B489" s="214" t="s">
        <v>1038</v>
      </c>
      <c r="C489" t="s">
        <v>3824</v>
      </c>
    </row>
    <row r="490" spans="2:3" x14ac:dyDescent="0.25">
      <c r="B490" s="214" t="s">
        <v>1039</v>
      </c>
      <c r="C490" t="s">
        <v>3825</v>
      </c>
    </row>
    <row r="491" spans="2:3" x14ac:dyDescent="0.25">
      <c r="B491" s="214" t="s">
        <v>2393</v>
      </c>
      <c r="C491" t="s">
        <v>3826</v>
      </c>
    </row>
    <row r="492" spans="2:3" x14ac:dyDescent="0.25">
      <c r="B492" s="214" t="s">
        <v>519</v>
      </c>
      <c r="C492" t="s">
        <v>3827</v>
      </c>
    </row>
    <row r="493" spans="2:3" x14ac:dyDescent="0.25">
      <c r="B493" s="214" t="s">
        <v>520</v>
      </c>
      <c r="C493" t="s">
        <v>3828</v>
      </c>
    </row>
    <row r="494" spans="2:3" x14ac:dyDescent="0.25">
      <c r="B494" s="214" t="s">
        <v>521</v>
      </c>
      <c r="C494" t="s">
        <v>3829</v>
      </c>
    </row>
    <row r="495" spans="2:3" x14ac:dyDescent="0.25">
      <c r="B495" s="214" t="s">
        <v>2394</v>
      </c>
      <c r="C495" t="s">
        <v>3830</v>
      </c>
    </row>
    <row r="496" spans="2:3" x14ac:dyDescent="0.25">
      <c r="B496" s="214" t="s">
        <v>522</v>
      </c>
      <c r="C496" t="s">
        <v>3831</v>
      </c>
    </row>
    <row r="497" spans="2:3" x14ac:dyDescent="0.25">
      <c r="B497" s="214" t="s">
        <v>523</v>
      </c>
      <c r="C497" t="s">
        <v>3832</v>
      </c>
    </row>
    <row r="498" spans="2:3" x14ac:dyDescent="0.25">
      <c r="B498" s="214" t="s">
        <v>524</v>
      </c>
      <c r="C498" t="s">
        <v>3833</v>
      </c>
    </row>
    <row r="499" spans="2:3" x14ac:dyDescent="0.25">
      <c r="B499" s="214" t="s">
        <v>525</v>
      </c>
      <c r="C499" t="s">
        <v>3834</v>
      </c>
    </row>
    <row r="500" spans="2:3" x14ac:dyDescent="0.25">
      <c r="B500" s="214" t="s">
        <v>526</v>
      </c>
      <c r="C500" t="s">
        <v>3835</v>
      </c>
    </row>
    <row r="501" spans="2:3" x14ac:dyDescent="0.25">
      <c r="B501" s="214" t="s">
        <v>527</v>
      </c>
      <c r="C501" t="s">
        <v>3836</v>
      </c>
    </row>
    <row r="502" spans="2:3" x14ac:dyDescent="0.25">
      <c r="B502" s="214" t="s">
        <v>528</v>
      </c>
      <c r="C502" t="s">
        <v>3837</v>
      </c>
    </row>
    <row r="503" spans="2:3" x14ac:dyDescent="0.25">
      <c r="B503" s="214" t="s">
        <v>529</v>
      </c>
      <c r="C503" t="s">
        <v>3838</v>
      </c>
    </row>
    <row r="504" spans="2:3" x14ac:dyDescent="0.25">
      <c r="B504" s="214" t="s">
        <v>1042</v>
      </c>
      <c r="C504" t="s">
        <v>3388</v>
      </c>
    </row>
    <row r="505" spans="2:3" x14ac:dyDescent="0.25">
      <c r="B505" s="214" t="s">
        <v>530</v>
      </c>
      <c r="C505" t="s">
        <v>1043</v>
      </c>
    </row>
    <row r="506" spans="2:3" x14ac:dyDescent="0.25">
      <c r="B506" s="214" t="s">
        <v>531</v>
      </c>
      <c r="C506" t="s">
        <v>3839</v>
      </c>
    </row>
    <row r="507" spans="2:3" x14ac:dyDescent="0.25">
      <c r="B507" s="214" t="s">
        <v>532</v>
      </c>
      <c r="C507" t="s">
        <v>3840</v>
      </c>
    </row>
    <row r="508" spans="2:3" x14ac:dyDescent="0.25">
      <c r="B508" s="214" t="s">
        <v>533</v>
      </c>
      <c r="C508" t="s">
        <v>3841</v>
      </c>
    </row>
    <row r="509" spans="2:3" x14ac:dyDescent="0.25">
      <c r="B509" s="214" t="s">
        <v>534</v>
      </c>
      <c r="C509" t="s">
        <v>3842</v>
      </c>
    </row>
    <row r="510" spans="2:3" x14ac:dyDescent="0.25">
      <c r="B510" s="214" t="s">
        <v>535</v>
      </c>
      <c r="C510" t="s">
        <v>3843</v>
      </c>
    </row>
    <row r="511" spans="2:3" x14ac:dyDescent="0.25">
      <c r="B511" s="214" t="s">
        <v>536</v>
      </c>
      <c r="C511" t="s">
        <v>3844</v>
      </c>
    </row>
    <row r="512" spans="2:3" x14ac:dyDescent="0.25">
      <c r="B512" s="214" t="s">
        <v>537</v>
      </c>
      <c r="C512" t="s">
        <v>3845</v>
      </c>
    </row>
    <row r="513" spans="2:3" x14ac:dyDescent="0.25">
      <c r="B513" s="214" t="s">
        <v>538</v>
      </c>
      <c r="C513" t="s">
        <v>3846</v>
      </c>
    </row>
    <row r="514" spans="2:3" x14ac:dyDescent="0.25">
      <c r="B514" s="214" t="s">
        <v>539</v>
      </c>
      <c r="C514" t="s">
        <v>3847</v>
      </c>
    </row>
    <row r="515" spans="2:3" x14ac:dyDescent="0.25">
      <c r="B515" s="214" t="s">
        <v>1044</v>
      </c>
      <c r="C515" t="s">
        <v>3848</v>
      </c>
    </row>
    <row r="516" spans="2:3" x14ac:dyDescent="0.25">
      <c r="B516" s="214" t="s">
        <v>1045</v>
      </c>
      <c r="C516" t="s">
        <v>3849</v>
      </c>
    </row>
    <row r="517" spans="2:3" x14ac:dyDescent="0.25">
      <c r="B517" s="214" t="s">
        <v>1046</v>
      </c>
      <c r="C517" t="s">
        <v>3850</v>
      </c>
    </row>
    <row r="518" spans="2:3" x14ac:dyDescent="0.25">
      <c r="B518" s="214" t="s">
        <v>540</v>
      </c>
      <c r="C518" t="s">
        <v>3851</v>
      </c>
    </row>
    <row r="519" spans="2:3" x14ac:dyDescent="0.25">
      <c r="B519" s="214" t="s">
        <v>541</v>
      </c>
      <c r="C519" t="s">
        <v>3852</v>
      </c>
    </row>
    <row r="520" spans="2:3" x14ac:dyDescent="0.25">
      <c r="B520" s="214" t="s">
        <v>1620</v>
      </c>
      <c r="C520" t="s">
        <v>3853</v>
      </c>
    </row>
    <row r="521" spans="2:3" x14ac:dyDescent="0.25">
      <c r="B521" s="214" t="s">
        <v>1621</v>
      </c>
      <c r="C521" t="s">
        <v>3509</v>
      </c>
    </row>
    <row r="522" spans="2:3" x14ac:dyDescent="0.25">
      <c r="B522" s="214" t="s">
        <v>1622</v>
      </c>
      <c r="C522" t="s">
        <v>3854</v>
      </c>
    </row>
    <row r="523" spans="2:3" x14ac:dyDescent="0.25">
      <c r="B523" s="214" t="s">
        <v>1623</v>
      </c>
      <c r="C523" t="s">
        <v>3855</v>
      </c>
    </row>
    <row r="524" spans="2:3" x14ac:dyDescent="0.25">
      <c r="B524" s="214" t="s">
        <v>2547</v>
      </c>
      <c r="C524" t="s">
        <v>3856</v>
      </c>
    </row>
    <row r="525" spans="2:3" x14ac:dyDescent="0.25">
      <c r="B525" s="214" t="s">
        <v>1624</v>
      </c>
      <c r="C525" t="s">
        <v>3857</v>
      </c>
    </row>
    <row r="526" spans="2:3" x14ac:dyDescent="0.25">
      <c r="B526" s="214" t="s">
        <v>1625</v>
      </c>
      <c r="C526" t="s">
        <v>3858</v>
      </c>
    </row>
    <row r="527" spans="2:3" x14ac:dyDescent="0.25">
      <c r="B527" s="214" t="s">
        <v>1627</v>
      </c>
      <c r="C527" t="s">
        <v>3859</v>
      </c>
    </row>
    <row r="528" spans="2:3" x14ac:dyDescent="0.25">
      <c r="B528" s="214" t="s">
        <v>1628</v>
      </c>
      <c r="C528" t="s">
        <v>3859</v>
      </c>
    </row>
    <row r="529" spans="2:3" x14ac:dyDescent="0.25">
      <c r="B529" s="214" t="s">
        <v>1629</v>
      </c>
      <c r="C529" t="s">
        <v>3860</v>
      </c>
    </row>
    <row r="530" spans="2:3" x14ac:dyDescent="0.25">
      <c r="B530" s="214" t="s">
        <v>542</v>
      </c>
      <c r="C530" t="s">
        <v>3861</v>
      </c>
    </row>
    <row r="531" spans="2:3" x14ac:dyDescent="0.25">
      <c r="B531" s="214" t="s">
        <v>543</v>
      </c>
      <c r="C531" t="s">
        <v>3862</v>
      </c>
    </row>
    <row r="532" spans="2:3" x14ac:dyDescent="0.25">
      <c r="B532" s="214" t="s">
        <v>544</v>
      </c>
      <c r="C532" t="s">
        <v>3863</v>
      </c>
    </row>
    <row r="533" spans="2:3" x14ac:dyDescent="0.25">
      <c r="B533" s="214" t="s">
        <v>545</v>
      </c>
      <c r="C533" t="s">
        <v>3864</v>
      </c>
    </row>
    <row r="534" spans="2:3" x14ac:dyDescent="0.25">
      <c r="B534" s="214" t="s">
        <v>1630</v>
      </c>
      <c r="C534" t="s">
        <v>3865</v>
      </c>
    </row>
    <row r="535" spans="2:3" x14ac:dyDescent="0.25">
      <c r="B535" s="214" t="s">
        <v>546</v>
      </c>
      <c r="C535" t="s">
        <v>3866</v>
      </c>
    </row>
    <row r="536" spans="2:3" x14ac:dyDescent="0.25">
      <c r="B536" s="214" t="s">
        <v>2464</v>
      </c>
      <c r="C536" t="s">
        <v>3867</v>
      </c>
    </row>
    <row r="537" spans="2:3" x14ac:dyDescent="0.25">
      <c r="B537" s="214" t="s">
        <v>547</v>
      </c>
      <c r="C537" t="s">
        <v>3868</v>
      </c>
    </row>
    <row r="538" spans="2:3" x14ac:dyDescent="0.25">
      <c r="B538" s="214" t="s">
        <v>548</v>
      </c>
      <c r="C538" t="s">
        <v>3869</v>
      </c>
    </row>
    <row r="539" spans="2:3" x14ac:dyDescent="0.25">
      <c r="B539" s="214" t="s">
        <v>549</v>
      </c>
      <c r="C539" t="s">
        <v>3870</v>
      </c>
    </row>
    <row r="540" spans="2:3" x14ac:dyDescent="0.25">
      <c r="B540" s="214" t="s">
        <v>550</v>
      </c>
      <c r="C540" t="s">
        <v>3871</v>
      </c>
    </row>
    <row r="541" spans="2:3" x14ac:dyDescent="0.25">
      <c r="B541" s="214" t="s">
        <v>551</v>
      </c>
      <c r="C541" t="s">
        <v>3872</v>
      </c>
    </row>
    <row r="542" spans="2:3" x14ac:dyDescent="0.25">
      <c r="B542" s="214" t="s">
        <v>552</v>
      </c>
      <c r="C542" t="s">
        <v>3873</v>
      </c>
    </row>
    <row r="543" spans="2:3" x14ac:dyDescent="0.25">
      <c r="B543" s="214" t="s">
        <v>553</v>
      </c>
      <c r="C543" t="s">
        <v>3874</v>
      </c>
    </row>
    <row r="544" spans="2:3" x14ac:dyDescent="0.25">
      <c r="B544" s="214" t="s">
        <v>554</v>
      </c>
      <c r="C544" t="s">
        <v>3875</v>
      </c>
    </row>
    <row r="545" spans="2:3" x14ac:dyDescent="0.25">
      <c r="B545" s="214" t="s">
        <v>555</v>
      </c>
      <c r="C545" t="s">
        <v>3876</v>
      </c>
    </row>
    <row r="546" spans="2:3" x14ac:dyDescent="0.25">
      <c r="B546" s="214" t="s">
        <v>556</v>
      </c>
      <c r="C546" t="s">
        <v>3877</v>
      </c>
    </row>
    <row r="547" spans="2:3" x14ac:dyDescent="0.25">
      <c r="B547" s="214" t="s">
        <v>557</v>
      </c>
      <c r="C547" t="s">
        <v>3878</v>
      </c>
    </row>
    <row r="548" spans="2:3" x14ac:dyDescent="0.25">
      <c r="B548" s="214" t="s">
        <v>558</v>
      </c>
      <c r="C548" t="s">
        <v>3879</v>
      </c>
    </row>
    <row r="549" spans="2:3" x14ac:dyDescent="0.25">
      <c r="B549" s="214" t="s">
        <v>559</v>
      </c>
      <c r="C549" t="s">
        <v>3880</v>
      </c>
    </row>
    <row r="550" spans="2:3" x14ac:dyDescent="0.25">
      <c r="B550" s="214" t="s">
        <v>560</v>
      </c>
      <c r="C550" t="s">
        <v>3881</v>
      </c>
    </row>
    <row r="551" spans="2:3" x14ac:dyDescent="0.25">
      <c r="B551" s="214" t="s">
        <v>561</v>
      </c>
      <c r="C551" t="s">
        <v>3882</v>
      </c>
    </row>
    <row r="552" spans="2:3" x14ac:dyDescent="0.25">
      <c r="B552" s="214" t="s">
        <v>1631</v>
      </c>
      <c r="C552" t="s">
        <v>3883</v>
      </c>
    </row>
    <row r="553" spans="2:3" x14ac:dyDescent="0.25">
      <c r="B553" s="214" t="s">
        <v>2001</v>
      </c>
      <c r="C553" t="s">
        <v>3884</v>
      </c>
    </row>
    <row r="554" spans="2:3" x14ac:dyDescent="0.25">
      <c r="B554" s="214" t="s">
        <v>562</v>
      </c>
      <c r="C554" t="s">
        <v>3885</v>
      </c>
    </row>
    <row r="555" spans="2:3" x14ac:dyDescent="0.25">
      <c r="B555" s="214" t="s">
        <v>563</v>
      </c>
      <c r="C555" t="s">
        <v>3886</v>
      </c>
    </row>
    <row r="556" spans="2:3" x14ac:dyDescent="0.25">
      <c r="B556" s="214" t="s">
        <v>564</v>
      </c>
      <c r="C556" t="s">
        <v>3887</v>
      </c>
    </row>
    <row r="557" spans="2:3" x14ac:dyDescent="0.25">
      <c r="B557" s="214" t="s">
        <v>565</v>
      </c>
      <c r="C557" t="s">
        <v>3888</v>
      </c>
    </row>
    <row r="558" spans="2:3" x14ac:dyDescent="0.25">
      <c r="B558" s="214" t="s">
        <v>566</v>
      </c>
      <c r="C558" t="s">
        <v>3889</v>
      </c>
    </row>
    <row r="559" spans="2:3" x14ac:dyDescent="0.25">
      <c r="B559" s="214" t="s">
        <v>1632</v>
      </c>
      <c r="C559" t="s">
        <v>3890</v>
      </c>
    </row>
    <row r="560" spans="2:3" x14ac:dyDescent="0.25">
      <c r="B560" s="214" t="s">
        <v>1085</v>
      </c>
      <c r="C560" t="s">
        <v>3891</v>
      </c>
    </row>
    <row r="561" spans="2:3" x14ac:dyDescent="0.25">
      <c r="B561" s="214" t="s">
        <v>1086</v>
      </c>
      <c r="C561" t="s">
        <v>3892</v>
      </c>
    </row>
    <row r="562" spans="2:3" x14ac:dyDescent="0.25">
      <c r="B562" s="214" t="s">
        <v>567</v>
      </c>
      <c r="C562" t="s">
        <v>3893</v>
      </c>
    </row>
    <row r="563" spans="2:3" x14ac:dyDescent="0.25">
      <c r="B563" s="214" t="s">
        <v>568</v>
      </c>
      <c r="C563" t="s">
        <v>3894</v>
      </c>
    </row>
    <row r="564" spans="2:3" x14ac:dyDescent="0.25">
      <c r="B564" s="214" t="s">
        <v>1087</v>
      </c>
      <c r="C564" t="s">
        <v>3895</v>
      </c>
    </row>
    <row r="565" spans="2:3" x14ac:dyDescent="0.25">
      <c r="B565" s="214" t="s">
        <v>569</v>
      </c>
      <c r="C565" t="s">
        <v>3896</v>
      </c>
    </row>
    <row r="566" spans="2:3" x14ac:dyDescent="0.25">
      <c r="B566" s="214" t="s">
        <v>2465</v>
      </c>
      <c r="C566" t="s">
        <v>3897</v>
      </c>
    </row>
    <row r="567" spans="2:3" x14ac:dyDescent="0.25">
      <c r="B567" s="214" t="s">
        <v>570</v>
      </c>
      <c r="C567" t="s">
        <v>3898</v>
      </c>
    </row>
    <row r="568" spans="2:3" x14ac:dyDescent="0.25">
      <c r="B568" s="214" t="s">
        <v>571</v>
      </c>
      <c r="C568" t="s">
        <v>3899</v>
      </c>
    </row>
    <row r="569" spans="2:3" x14ac:dyDescent="0.25">
      <c r="B569" s="214" t="s">
        <v>2466</v>
      </c>
      <c r="C569" t="s">
        <v>3900</v>
      </c>
    </row>
    <row r="570" spans="2:3" x14ac:dyDescent="0.25">
      <c r="B570" s="214" t="s">
        <v>1088</v>
      </c>
      <c r="C570" t="s">
        <v>3901</v>
      </c>
    </row>
    <row r="571" spans="2:3" x14ac:dyDescent="0.25">
      <c r="B571" s="214" t="s">
        <v>2467</v>
      </c>
      <c r="C571" t="s">
        <v>3902</v>
      </c>
    </row>
    <row r="572" spans="2:3" x14ac:dyDescent="0.25">
      <c r="B572" s="214" t="s">
        <v>2468</v>
      </c>
      <c r="C572" t="s">
        <v>3903</v>
      </c>
    </row>
    <row r="573" spans="2:3" x14ac:dyDescent="0.25">
      <c r="B573" s="214" t="s">
        <v>2469</v>
      </c>
      <c r="C573" t="s">
        <v>3904</v>
      </c>
    </row>
    <row r="574" spans="2:3" x14ac:dyDescent="0.25">
      <c r="B574" s="214" t="s">
        <v>572</v>
      </c>
      <c r="C574" t="s">
        <v>3905</v>
      </c>
    </row>
    <row r="575" spans="2:3" x14ac:dyDescent="0.25">
      <c r="B575" s="214" t="s">
        <v>573</v>
      </c>
      <c r="C575" t="s">
        <v>3906</v>
      </c>
    </row>
    <row r="576" spans="2:3" x14ac:dyDescent="0.25">
      <c r="B576" s="214" t="s">
        <v>1089</v>
      </c>
      <c r="C576" t="s">
        <v>3388</v>
      </c>
    </row>
    <row r="577" spans="2:3" x14ac:dyDescent="0.25">
      <c r="B577" s="214" t="s">
        <v>1090</v>
      </c>
      <c r="C577" t="s">
        <v>3907</v>
      </c>
    </row>
    <row r="578" spans="2:3" x14ac:dyDescent="0.25">
      <c r="B578" s="214" t="s">
        <v>574</v>
      </c>
      <c r="C578" t="s">
        <v>3908</v>
      </c>
    </row>
    <row r="579" spans="2:3" x14ac:dyDescent="0.25">
      <c r="B579" s="214" t="s">
        <v>1091</v>
      </c>
      <c r="C579" t="s">
        <v>3909</v>
      </c>
    </row>
    <row r="580" spans="2:3" x14ac:dyDescent="0.25">
      <c r="B580" s="214" t="s">
        <v>2470</v>
      </c>
      <c r="C580" t="s">
        <v>3910</v>
      </c>
    </row>
    <row r="581" spans="2:3" x14ac:dyDescent="0.25">
      <c r="B581" s="214" t="s">
        <v>575</v>
      </c>
      <c r="C581" t="s">
        <v>3911</v>
      </c>
    </row>
    <row r="582" spans="2:3" x14ac:dyDescent="0.25">
      <c r="B582" s="214" t="s">
        <v>576</v>
      </c>
      <c r="C582" t="s">
        <v>3912</v>
      </c>
    </row>
    <row r="583" spans="2:3" x14ac:dyDescent="0.25">
      <c r="B583" s="214" t="s">
        <v>577</v>
      </c>
      <c r="C583" t="s">
        <v>3913</v>
      </c>
    </row>
    <row r="584" spans="2:3" x14ac:dyDescent="0.25">
      <c r="B584" s="214" t="s">
        <v>1092</v>
      </c>
      <c r="C584" t="s">
        <v>3914</v>
      </c>
    </row>
    <row r="585" spans="2:3" x14ac:dyDescent="0.25">
      <c r="B585" s="214" t="s">
        <v>578</v>
      </c>
      <c r="C585" t="s">
        <v>3915</v>
      </c>
    </row>
    <row r="586" spans="2:3" x14ac:dyDescent="0.25">
      <c r="B586" s="214" t="s">
        <v>1093</v>
      </c>
      <c r="C586" t="s">
        <v>3916</v>
      </c>
    </row>
    <row r="587" spans="2:3" x14ac:dyDescent="0.25">
      <c r="B587" s="214" t="s">
        <v>1094</v>
      </c>
      <c r="C587" t="s">
        <v>3917</v>
      </c>
    </row>
    <row r="588" spans="2:3" x14ac:dyDescent="0.25">
      <c r="B588" s="214" t="s">
        <v>2548</v>
      </c>
      <c r="C588" t="s">
        <v>3918</v>
      </c>
    </row>
    <row r="589" spans="2:3" x14ac:dyDescent="0.25">
      <c r="B589" s="214" t="s">
        <v>2549</v>
      </c>
      <c r="C589" t="s">
        <v>3919</v>
      </c>
    </row>
    <row r="590" spans="2:3" x14ac:dyDescent="0.25">
      <c r="B590" s="214" t="s">
        <v>2550</v>
      </c>
      <c r="C590" t="s">
        <v>3920</v>
      </c>
    </row>
    <row r="591" spans="2:3" x14ac:dyDescent="0.25">
      <c r="B591" s="214" t="s">
        <v>579</v>
      </c>
      <c r="C591" t="s">
        <v>3921</v>
      </c>
    </row>
    <row r="592" spans="2:3" x14ac:dyDescent="0.25">
      <c r="B592" s="214" t="s">
        <v>2551</v>
      </c>
      <c r="C592" t="s">
        <v>3922</v>
      </c>
    </row>
    <row r="593" spans="2:3" x14ac:dyDescent="0.25">
      <c r="B593" s="214" t="s">
        <v>3923</v>
      </c>
      <c r="C593" t="s">
        <v>3924</v>
      </c>
    </row>
    <row r="594" spans="2:3" x14ac:dyDescent="0.25">
      <c r="B594" s="214" t="s">
        <v>1095</v>
      </c>
      <c r="C594" t="s">
        <v>3925</v>
      </c>
    </row>
    <row r="595" spans="2:3" x14ac:dyDescent="0.25">
      <c r="B595" s="214" t="s">
        <v>1096</v>
      </c>
      <c r="C595" t="s">
        <v>3926</v>
      </c>
    </row>
    <row r="596" spans="2:3" x14ac:dyDescent="0.25">
      <c r="B596" s="214" t="s">
        <v>1097</v>
      </c>
      <c r="C596" t="s">
        <v>3927</v>
      </c>
    </row>
    <row r="597" spans="2:3" x14ac:dyDescent="0.25">
      <c r="B597" s="214" t="s">
        <v>1098</v>
      </c>
      <c r="C597" t="s">
        <v>3928</v>
      </c>
    </row>
    <row r="598" spans="2:3" x14ac:dyDescent="0.25">
      <c r="B598" s="214" t="s">
        <v>580</v>
      </c>
      <c r="C598" t="s">
        <v>3929</v>
      </c>
    </row>
    <row r="599" spans="2:3" x14ac:dyDescent="0.25">
      <c r="B599" s="214" t="s">
        <v>2552</v>
      </c>
      <c r="C599" t="s">
        <v>3930</v>
      </c>
    </row>
    <row r="600" spans="2:3" x14ac:dyDescent="0.25">
      <c r="B600" s="214" t="s">
        <v>2553</v>
      </c>
      <c r="C600" t="s">
        <v>3931</v>
      </c>
    </row>
    <row r="601" spans="2:3" x14ac:dyDescent="0.25">
      <c r="B601" s="214" t="s">
        <v>2554</v>
      </c>
      <c r="C601" t="s">
        <v>3932</v>
      </c>
    </row>
    <row r="602" spans="2:3" x14ac:dyDescent="0.25">
      <c r="B602" s="214" t="s">
        <v>2555</v>
      </c>
      <c r="C602" t="s">
        <v>3933</v>
      </c>
    </row>
    <row r="603" spans="2:3" x14ac:dyDescent="0.25">
      <c r="B603" s="214" t="s">
        <v>2556</v>
      </c>
      <c r="C603" t="s">
        <v>3934</v>
      </c>
    </row>
    <row r="604" spans="2:3" x14ac:dyDescent="0.25">
      <c r="B604" s="214" t="s">
        <v>2557</v>
      </c>
      <c r="C604" t="s">
        <v>3935</v>
      </c>
    </row>
    <row r="605" spans="2:3" x14ac:dyDescent="0.25">
      <c r="B605" s="214" t="s">
        <v>2558</v>
      </c>
      <c r="C605" t="s">
        <v>3936</v>
      </c>
    </row>
    <row r="606" spans="2:3" x14ac:dyDescent="0.25">
      <c r="B606" s="214" t="s">
        <v>2559</v>
      </c>
      <c r="C606" t="s">
        <v>3937</v>
      </c>
    </row>
    <row r="607" spans="2:3" x14ac:dyDescent="0.25">
      <c r="B607" s="214" t="s">
        <v>2560</v>
      </c>
      <c r="C607" t="s">
        <v>3938</v>
      </c>
    </row>
    <row r="608" spans="2:3" x14ac:dyDescent="0.25">
      <c r="B608" s="214" t="s">
        <v>1099</v>
      </c>
      <c r="C608" t="s">
        <v>3939</v>
      </c>
    </row>
    <row r="609" spans="2:3" x14ac:dyDescent="0.25">
      <c r="B609" s="214" t="s">
        <v>1100</v>
      </c>
      <c r="C609" t="s">
        <v>3940</v>
      </c>
    </row>
    <row r="610" spans="2:3" x14ac:dyDescent="0.25">
      <c r="B610" s="214" t="s">
        <v>581</v>
      </c>
      <c r="C610" t="s">
        <v>3941</v>
      </c>
    </row>
    <row r="611" spans="2:3" x14ac:dyDescent="0.25">
      <c r="B611" s="214" t="s">
        <v>2561</v>
      </c>
      <c r="C611" t="s">
        <v>3942</v>
      </c>
    </row>
    <row r="612" spans="2:3" x14ac:dyDescent="0.25">
      <c r="B612" s="214" t="s">
        <v>2562</v>
      </c>
      <c r="C612" t="s">
        <v>3943</v>
      </c>
    </row>
    <row r="613" spans="2:3" x14ac:dyDescent="0.25">
      <c r="B613" s="214" t="s">
        <v>1101</v>
      </c>
      <c r="C613" t="s">
        <v>3944</v>
      </c>
    </row>
    <row r="614" spans="2:3" x14ac:dyDescent="0.25">
      <c r="B614" s="214" t="s">
        <v>582</v>
      </c>
      <c r="C614" t="s">
        <v>3945</v>
      </c>
    </row>
    <row r="615" spans="2:3" x14ac:dyDescent="0.25">
      <c r="B615" s="214" t="s">
        <v>2563</v>
      </c>
      <c r="C615" t="s">
        <v>3946</v>
      </c>
    </row>
    <row r="616" spans="2:3" x14ac:dyDescent="0.25">
      <c r="B616" s="214" t="s">
        <v>1102</v>
      </c>
      <c r="C616" t="s">
        <v>3388</v>
      </c>
    </row>
    <row r="617" spans="2:3" x14ac:dyDescent="0.25">
      <c r="B617" s="214" t="s">
        <v>583</v>
      </c>
      <c r="C617" t="s">
        <v>3947</v>
      </c>
    </row>
    <row r="618" spans="2:3" x14ac:dyDescent="0.25">
      <c r="B618" s="214" t="s">
        <v>584</v>
      </c>
      <c r="C618" t="s">
        <v>3948</v>
      </c>
    </row>
    <row r="619" spans="2:3" x14ac:dyDescent="0.25">
      <c r="B619" s="214" t="s">
        <v>1103</v>
      </c>
      <c r="C619" t="s">
        <v>3949</v>
      </c>
    </row>
    <row r="620" spans="2:3" x14ac:dyDescent="0.25">
      <c r="B620" s="214" t="s">
        <v>1104</v>
      </c>
      <c r="C620" t="s">
        <v>3950</v>
      </c>
    </row>
    <row r="621" spans="2:3" x14ac:dyDescent="0.25">
      <c r="B621" s="214" t="s">
        <v>585</v>
      </c>
      <c r="C621" t="s">
        <v>3951</v>
      </c>
    </row>
    <row r="622" spans="2:3" x14ac:dyDescent="0.25">
      <c r="B622" s="214" t="s">
        <v>586</v>
      </c>
      <c r="C622" t="s">
        <v>3952</v>
      </c>
    </row>
    <row r="623" spans="2:3" x14ac:dyDescent="0.25">
      <c r="B623" s="214" t="s">
        <v>1105</v>
      </c>
      <c r="C623" t="s">
        <v>3953</v>
      </c>
    </row>
    <row r="624" spans="2:3" x14ac:dyDescent="0.25">
      <c r="B624" s="214" t="s">
        <v>1106</v>
      </c>
      <c r="C624" t="s">
        <v>3954</v>
      </c>
    </row>
    <row r="625" spans="2:3" x14ac:dyDescent="0.25">
      <c r="B625" s="214" t="s">
        <v>1107</v>
      </c>
      <c r="C625" t="s">
        <v>3955</v>
      </c>
    </row>
    <row r="626" spans="2:3" x14ac:dyDescent="0.25">
      <c r="B626" s="214" t="s">
        <v>1108</v>
      </c>
      <c r="C626" t="s">
        <v>3956</v>
      </c>
    </row>
    <row r="627" spans="2:3" x14ac:dyDescent="0.25">
      <c r="B627" s="214" t="s">
        <v>587</v>
      </c>
      <c r="C627" t="s">
        <v>3957</v>
      </c>
    </row>
    <row r="628" spans="2:3" x14ac:dyDescent="0.25">
      <c r="B628" s="214" t="s">
        <v>1109</v>
      </c>
      <c r="C628" t="s">
        <v>3958</v>
      </c>
    </row>
    <row r="629" spans="2:3" x14ac:dyDescent="0.25">
      <c r="B629" s="214" t="s">
        <v>588</v>
      </c>
      <c r="C629" t="s">
        <v>3959</v>
      </c>
    </row>
    <row r="630" spans="2:3" x14ac:dyDescent="0.25">
      <c r="B630" s="214" t="s">
        <v>589</v>
      </c>
      <c r="C630" t="s">
        <v>3960</v>
      </c>
    </row>
    <row r="631" spans="2:3" x14ac:dyDescent="0.25">
      <c r="B631" s="214" t="s">
        <v>1657</v>
      </c>
      <c r="C631" t="s">
        <v>3961</v>
      </c>
    </row>
    <row r="632" spans="2:3" x14ac:dyDescent="0.25">
      <c r="B632" s="214" t="s">
        <v>1658</v>
      </c>
      <c r="C632" t="s">
        <v>3962</v>
      </c>
    </row>
    <row r="633" spans="2:3" x14ac:dyDescent="0.25">
      <c r="B633" s="214" t="s">
        <v>1659</v>
      </c>
      <c r="C633" t="s">
        <v>3963</v>
      </c>
    </row>
    <row r="634" spans="2:3" x14ac:dyDescent="0.25">
      <c r="B634" s="214" t="s">
        <v>590</v>
      </c>
      <c r="C634" t="s">
        <v>3964</v>
      </c>
    </row>
    <row r="635" spans="2:3" x14ac:dyDescent="0.25">
      <c r="B635" s="214" t="s">
        <v>591</v>
      </c>
      <c r="C635" t="s">
        <v>3965</v>
      </c>
    </row>
    <row r="636" spans="2:3" x14ac:dyDescent="0.25">
      <c r="B636" s="214" t="s">
        <v>592</v>
      </c>
      <c r="C636" t="s">
        <v>3966</v>
      </c>
    </row>
    <row r="637" spans="2:3" x14ac:dyDescent="0.25">
      <c r="B637" s="214" t="s">
        <v>1661</v>
      </c>
      <c r="C637" t="s">
        <v>3967</v>
      </c>
    </row>
    <row r="638" spans="2:3" x14ac:dyDescent="0.25">
      <c r="B638" s="214" t="s">
        <v>593</v>
      </c>
      <c r="C638" t="s">
        <v>3968</v>
      </c>
    </row>
    <row r="639" spans="2:3" x14ac:dyDescent="0.25">
      <c r="B639" s="214" t="s">
        <v>1662</v>
      </c>
      <c r="C639" t="s">
        <v>3969</v>
      </c>
    </row>
    <row r="640" spans="2:3" x14ac:dyDescent="0.25">
      <c r="B640" s="214" t="s">
        <v>594</v>
      </c>
      <c r="C640" t="s">
        <v>3970</v>
      </c>
    </row>
    <row r="641" spans="2:3" x14ac:dyDescent="0.25">
      <c r="B641" s="214" t="s">
        <v>595</v>
      </c>
      <c r="C641" t="s">
        <v>3971</v>
      </c>
    </row>
    <row r="642" spans="2:3" x14ac:dyDescent="0.25">
      <c r="B642" s="214" t="s">
        <v>596</v>
      </c>
      <c r="C642" t="s">
        <v>3972</v>
      </c>
    </row>
    <row r="643" spans="2:3" x14ac:dyDescent="0.25">
      <c r="B643" s="214" t="s">
        <v>1663</v>
      </c>
      <c r="C643" t="s">
        <v>3973</v>
      </c>
    </row>
    <row r="644" spans="2:3" x14ac:dyDescent="0.25">
      <c r="B644" s="214" t="s">
        <v>1664</v>
      </c>
      <c r="C644" t="s">
        <v>3974</v>
      </c>
    </row>
    <row r="645" spans="2:3" x14ac:dyDescent="0.25">
      <c r="B645" s="214" t="s">
        <v>1665</v>
      </c>
      <c r="C645" t="s">
        <v>3975</v>
      </c>
    </row>
    <row r="646" spans="2:3" x14ac:dyDescent="0.25">
      <c r="B646" s="214" t="s">
        <v>1666</v>
      </c>
      <c r="C646" t="s">
        <v>3976</v>
      </c>
    </row>
    <row r="647" spans="2:3" x14ac:dyDescent="0.25">
      <c r="B647" s="214" t="s">
        <v>1667</v>
      </c>
      <c r="C647" t="s">
        <v>3977</v>
      </c>
    </row>
    <row r="648" spans="2:3" x14ac:dyDescent="0.25">
      <c r="B648" s="214" t="s">
        <v>1668</v>
      </c>
      <c r="C648" t="s">
        <v>3978</v>
      </c>
    </row>
    <row r="649" spans="2:3" x14ac:dyDescent="0.25">
      <c r="B649" s="214" t="s">
        <v>1669</v>
      </c>
      <c r="C649" t="s">
        <v>3979</v>
      </c>
    </row>
    <row r="650" spans="2:3" x14ac:dyDescent="0.25">
      <c r="B650" s="214" t="s">
        <v>1670</v>
      </c>
      <c r="C650" t="s">
        <v>3980</v>
      </c>
    </row>
    <row r="651" spans="2:3" x14ac:dyDescent="0.25">
      <c r="B651" s="214" t="s">
        <v>2160</v>
      </c>
      <c r="C651" t="s">
        <v>3981</v>
      </c>
    </row>
    <row r="652" spans="2:3" x14ac:dyDescent="0.25">
      <c r="B652" s="214" t="s">
        <v>597</v>
      </c>
      <c r="C652" t="s">
        <v>3811</v>
      </c>
    </row>
    <row r="653" spans="2:3" x14ac:dyDescent="0.25">
      <c r="B653" s="214" t="s">
        <v>598</v>
      </c>
      <c r="C653" t="s">
        <v>3982</v>
      </c>
    </row>
    <row r="654" spans="2:3" x14ac:dyDescent="0.25">
      <c r="B654" s="214" t="s">
        <v>599</v>
      </c>
      <c r="C654" t="s">
        <v>3983</v>
      </c>
    </row>
    <row r="655" spans="2:3" x14ac:dyDescent="0.25">
      <c r="B655" s="214" t="s">
        <v>600</v>
      </c>
      <c r="C655" t="s">
        <v>3890</v>
      </c>
    </row>
    <row r="656" spans="2:3" x14ac:dyDescent="0.25">
      <c r="B656" s="214" t="s">
        <v>2161</v>
      </c>
      <c r="C656" t="s">
        <v>3984</v>
      </c>
    </row>
    <row r="657" spans="2:3" x14ac:dyDescent="0.25">
      <c r="B657" s="214" t="s">
        <v>2162</v>
      </c>
      <c r="C657" t="s">
        <v>3985</v>
      </c>
    </row>
    <row r="658" spans="2:3" x14ac:dyDescent="0.25">
      <c r="B658" s="214" t="s">
        <v>601</v>
      </c>
      <c r="C658" t="s">
        <v>3986</v>
      </c>
    </row>
    <row r="659" spans="2:3" x14ac:dyDescent="0.25">
      <c r="B659" s="214" t="s">
        <v>602</v>
      </c>
      <c r="C659" t="s">
        <v>3986</v>
      </c>
    </row>
    <row r="660" spans="2:3" x14ac:dyDescent="0.25">
      <c r="B660" s="214" t="s">
        <v>1672</v>
      </c>
      <c r="C660" t="s">
        <v>3987</v>
      </c>
    </row>
    <row r="661" spans="2:3" x14ac:dyDescent="0.25">
      <c r="B661" s="214" t="s">
        <v>1673</v>
      </c>
      <c r="C661" t="s">
        <v>3988</v>
      </c>
    </row>
    <row r="662" spans="2:3" x14ac:dyDescent="0.25">
      <c r="B662" s="214" t="s">
        <v>1674</v>
      </c>
      <c r="C662" t="s">
        <v>3989</v>
      </c>
    </row>
    <row r="663" spans="2:3" x14ac:dyDescent="0.25">
      <c r="B663" s="214" t="s">
        <v>1675</v>
      </c>
      <c r="C663" t="s">
        <v>3990</v>
      </c>
    </row>
    <row r="664" spans="2:3" x14ac:dyDescent="0.25">
      <c r="B664" s="214" t="s">
        <v>1676</v>
      </c>
      <c r="C664" t="s">
        <v>3991</v>
      </c>
    </row>
    <row r="665" spans="2:3" x14ac:dyDescent="0.25">
      <c r="B665" s="214" t="s">
        <v>1677</v>
      </c>
      <c r="C665" t="s">
        <v>3992</v>
      </c>
    </row>
    <row r="666" spans="2:3" x14ac:dyDescent="0.25">
      <c r="B666" s="214" t="s">
        <v>1678</v>
      </c>
      <c r="C666" t="s">
        <v>3993</v>
      </c>
    </row>
    <row r="667" spans="2:3" x14ac:dyDescent="0.25">
      <c r="B667" s="214" t="s">
        <v>1679</v>
      </c>
      <c r="C667" t="s">
        <v>3994</v>
      </c>
    </row>
    <row r="668" spans="2:3" x14ac:dyDescent="0.25">
      <c r="B668" s="214" t="s">
        <v>2163</v>
      </c>
      <c r="C668" t="s">
        <v>3995</v>
      </c>
    </row>
    <row r="669" spans="2:3" x14ac:dyDescent="0.25">
      <c r="B669" s="214" t="s">
        <v>2164</v>
      </c>
      <c r="C669" t="s">
        <v>3996</v>
      </c>
    </row>
    <row r="670" spans="2:3" x14ac:dyDescent="0.25">
      <c r="B670" s="214" t="s">
        <v>2165</v>
      </c>
      <c r="C670" t="s">
        <v>3997</v>
      </c>
    </row>
    <row r="671" spans="2:3" x14ac:dyDescent="0.25">
      <c r="B671" s="214" t="s">
        <v>2564</v>
      </c>
      <c r="C671" t="s">
        <v>3998</v>
      </c>
    </row>
    <row r="672" spans="2:3" x14ac:dyDescent="0.25">
      <c r="B672" s="214" t="s">
        <v>603</v>
      </c>
      <c r="C672" t="s">
        <v>3999</v>
      </c>
    </row>
    <row r="673" spans="2:3" x14ac:dyDescent="0.25">
      <c r="B673" s="214" t="s">
        <v>604</v>
      </c>
      <c r="C673" t="s">
        <v>4000</v>
      </c>
    </row>
    <row r="674" spans="2:3" x14ac:dyDescent="0.25">
      <c r="B674" s="214" t="s">
        <v>605</v>
      </c>
      <c r="C674" t="s">
        <v>4001</v>
      </c>
    </row>
    <row r="675" spans="2:3" x14ac:dyDescent="0.25">
      <c r="B675" s="214" t="s">
        <v>606</v>
      </c>
      <c r="C675" t="s">
        <v>4002</v>
      </c>
    </row>
    <row r="676" spans="2:3" x14ac:dyDescent="0.25">
      <c r="B676" s="214" t="s">
        <v>2167</v>
      </c>
      <c r="C676" t="s">
        <v>4003</v>
      </c>
    </row>
    <row r="677" spans="2:3" x14ac:dyDescent="0.25">
      <c r="B677" s="214" t="s">
        <v>4004</v>
      </c>
      <c r="C677" t="s">
        <v>4005</v>
      </c>
    </row>
    <row r="678" spans="2:3" x14ac:dyDescent="0.25">
      <c r="B678" s="214" t="s">
        <v>607</v>
      </c>
      <c r="C678" t="s">
        <v>4006</v>
      </c>
    </row>
    <row r="679" spans="2:3" x14ac:dyDescent="0.25">
      <c r="B679" s="214" t="s">
        <v>608</v>
      </c>
      <c r="C679" t="s">
        <v>4007</v>
      </c>
    </row>
    <row r="680" spans="2:3" x14ac:dyDescent="0.25">
      <c r="B680" s="214" t="s">
        <v>609</v>
      </c>
      <c r="C680" t="s">
        <v>4008</v>
      </c>
    </row>
    <row r="681" spans="2:3" x14ac:dyDescent="0.25">
      <c r="B681" s="214" t="s">
        <v>610</v>
      </c>
      <c r="C681" t="s">
        <v>4009</v>
      </c>
    </row>
    <row r="682" spans="2:3" x14ac:dyDescent="0.25">
      <c r="B682" s="214" t="s">
        <v>611</v>
      </c>
      <c r="C682" t="s">
        <v>4010</v>
      </c>
    </row>
    <row r="683" spans="2:3" x14ac:dyDescent="0.25">
      <c r="B683" s="214" t="s">
        <v>612</v>
      </c>
      <c r="C683" t="s">
        <v>4011</v>
      </c>
    </row>
    <row r="684" spans="2:3" x14ac:dyDescent="0.25">
      <c r="B684" s="214" t="s">
        <v>613</v>
      </c>
      <c r="C684" t="s">
        <v>4012</v>
      </c>
    </row>
    <row r="685" spans="2:3" x14ac:dyDescent="0.25">
      <c r="B685" s="214" t="s">
        <v>614</v>
      </c>
      <c r="C685" t="s">
        <v>4013</v>
      </c>
    </row>
    <row r="686" spans="2:3" x14ac:dyDescent="0.25">
      <c r="B686" s="214" t="s">
        <v>615</v>
      </c>
      <c r="C686" t="s">
        <v>4014</v>
      </c>
    </row>
    <row r="687" spans="2:3" x14ac:dyDescent="0.25">
      <c r="B687" s="214" t="s">
        <v>1681</v>
      </c>
      <c r="C687" t="s">
        <v>4015</v>
      </c>
    </row>
    <row r="688" spans="2:3" x14ac:dyDescent="0.25">
      <c r="B688" s="214" t="s">
        <v>1682</v>
      </c>
      <c r="C688" t="s">
        <v>4016</v>
      </c>
    </row>
    <row r="689" spans="2:3" x14ac:dyDescent="0.25">
      <c r="B689" s="214" t="s">
        <v>1683</v>
      </c>
      <c r="C689" t="s">
        <v>4017</v>
      </c>
    </row>
    <row r="690" spans="2:3" x14ac:dyDescent="0.25">
      <c r="B690" s="214" t="s">
        <v>616</v>
      </c>
      <c r="C690" t="s">
        <v>4018</v>
      </c>
    </row>
    <row r="691" spans="2:3" x14ac:dyDescent="0.25">
      <c r="B691" s="214" t="s">
        <v>617</v>
      </c>
      <c r="C691" t="s">
        <v>4019</v>
      </c>
    </row>
    <row r="692" spans="2:3" x14ac:dyDescent="0.25">
      <c r="B692" s="214" t="s">
        <v>1684</v>
      </c>
      <c r="C692" t="s">
        <v>4020</v>
      </c>
    </row>
    <row r="693" spans="2:3" x14ac:dyDescent="0.25">
      <c r="B693" s="214" t="s">
        <v>618</v>
      </c>
      <c r="C693" t="s">
        <v>4021</v>
      </c>
    </row>
    <row r="694" spans="2:3" x14ac:dyDescent="0.25">
      <c r="B694" s="214" t="s">
        <v>2168</v>
      </c>
      <c r="C694" t="s">
        <v>4022</v>
      </c>
    </row>
    <row r="695" spans="2:3" x14ac:dyDescent="0.25">
      <c r="B695" s="214" t="s">
        <v>619</v>
      </c>
      <c r="C695" t="s">
        <v>4023</v>
      </c>
    </row>
    <row r="696" spans="2:3" x14ac:dyDescent="0.25">
      <c r="B696" s="214" t="s">
        <v>620</v>
      </c>
      <c r="C696" t="s">
        <v>4024</v>
      </c>
    </row>
    <row r="697" spans="2:3" x14ac:dyDescent="0.25">
      <c r="B697" s="214" t="s">
        <v>621</v>
      </c>
      <c r="C697" t="s">
        <v>4025</v>
      </c>
    </row>
    <row r="698" spans="2:3" x14ac:dyDescent="0.25">
      <c r="B698" s="214" t="s">
        <v>622</v>
      </c>
      <c r="C698" t="s">
        <v>4026</v>
      </c>
    </row>
    <row r="699" spans="2:3" x14ac:dyDescent="0.25">
      <c r="B699" s="214" t="s">
        <v>623</v>
      </c>
      <c r="C699" t="s">
        <v>4027</v>
      </c>
    </row>
    <row r="700" spans="2:3" x14ac:dyDescent="0.25">
      <c r="B700" s="214" t="s">
        <v>1685</v>
      </c>
      <c r="C700" t="s">
        <v>4028</v>
      </c>
    </row>
    <row r="701" spans="2:3" x14ac:dyDescent="0.25">
      <c r="B701" s="214" t="s">
        <v>624</v>
      </c>
      <c r="C701" t="s">
        <v>4029</v>
      </c>
    </row>
    <row r="702" spans="2:3" x14ac:dyDescent="0.25">
      <c r="B702" s="214" t="s">
        <v>1686</v>
      </c>
      <c r="C702" t="s">
        <v>4030</v>
      </c>
    </row>
    <row r="703" spans="2:3" x14ac:dyDescent="0.25">
      <c r="B703" s="214" t="s">
        <v>1687</v>
      </c>
      <c r="C703" t="s">
        <v>4031</v>
      </c>
    </row>
    <row r="704" spans="2:3" x14ac:dyDescent="0.25">
      <c r="B704" s="214" t="s">
        <v>625</v>
      </c>
      <c r="C704" t="s">
        <v>4032</v>
      </c>
    </row>
    <row r="705" spans="2:3" x14ac:dyDescent="0.25">
      <c r="B705" s="214" t="s">
        <v>626</v>
      </c>
      <c r="C705" t="s">
        <v>4033</v>
      </c>
    </row>
    <row r="706" spans="2:3" x14ac:dyDescent="0.25">
      <c r="B706" s="214" t="s">
        <v>627</v>
      </c>
      <c r="C706" t="s">
        <v>4034</v>
      </c>
    </row>
    <row r="707" spans="2:3" x14ac:dyDescent="0.25">
      <c r="B707" s="214" t="s">
        <v>1688</v>
      </c>
      <c r="C707" t="s">
        <v>4035</v>
      </c>
    </row>
    <row r="708" spans="2:3" x14ac:dyDescent="0.25">
      <c r="B708" s="214" t="s">
        <v>2565</v>
      </c>
      <c r="C708" t="s">
        <v>4036</v>
      </c>
    </row>
    <row r="709" spans="2:3" x14ac:dyDescent="0.25">
      <c r="B709" s="214" t="s">
        <v>628</v>
      </c>
      <c r="C709" t="s">
        <v>4037</v>
      </c>
    </row>
    <row r="710" spans="2:3" x14ac:dyDescent="0.25">
      <c r="B710" s="214" t="s">
        <v>629</v>
      </c>
      <c r="C710" t="s">
        <v>4038</v>
      </c>
    </row>
    <row r="711" spans="2:3" x14ac:dyDescent="0.25">
      <c r="B711" s="214" t="s">
        <v>630</v>
      </c>
      <c r="C711" t="s">
        <v>4039</v>
      </c>
    </row>
    <row r="712" spans="2:3" x14ac:dyDescent="0.25">
      <c r="B712" s="214" t="s">
        <v>1689</v>
      </c>
      <c r="C712" t="s">
        <v>3388</v>
      </c>
    </row>
    <row r="713" spans="2:3" x14ac:dyDescent="0.25">
      <c r="B713" s="214" t="s">
        <v>631</v>
      </c>
      <c r="C713" t="s">
        <v>3400</v>
      </c>
    </row>
    <row r="714" spans="2:3" x14ac:dyDescent="0.25">
      <c r="B714" s="214" t="s">
        <v>632</v>
      </c>
      <c r="C714" t="s">
        <v>4040</v>
      </c>
    </row>
    <row r="715" spans="2:3" x14ac:dyDescent="0.25">
      <c r="B715" s="214" t="s">
        <v>2566</v>
      </c>
      <c r="C715" t="s">
        <v>4041</v>
      </c>
    </row>
    <row r="716" spans="2:3" x14ac:dyDescent="0.25">
      <c r="B716" s="214" t="s">
        <v>1690</v>
      </c>
      <c r="C716" t="s">
        <v>4042</v>
      </c>
    </row>
    <row r="717" spans="2:3" x14ac:dyDescent="0.25">
      <c r="B717" s="214" t="s">
        <v>2567</v>
      </c>
      <c r="C717" t="s">
        <v>4043</v>
      </c>
    </row>
    <row r="718" spans="2:3" x14ac:dyDescent="0.25">
      <c r="B718" s="214" t="s">
        <v>2568</v>
      </c>
      <c r="C718" t="s">
        <v>4044</v>
      </c>
    </row>
    <row r="719" spans="2:3" x14ac:dyDescent="0.25">
      <c r="B719" s="214" t="s">
        <v>633</v>
      </c>
      <c r="C719" t="s">
        <v>4045</v>
      </c>
    </row>
    <row r="720" spans="2:3" x14ac:dyDescent="0.25">
      <c r="B720" s="214" t="s">
        <v>634</v>
      </c>
      <c r="C720" t="s">
        <v>4046</v>
      </c>
    </row>
    <row r="721" spans="2:3" x14ac:dyDescent="0.25">
      <c r="B721" s="214" t="s">
        <v>1216</v>
      </c>
      <c r="C721" t="s">
        <v>4047</v>
      </c>
    </row>
    <row r="722" spans="2:3" x14ac:dyDescent="0.25">
      <c r="B722" s="214" t="s">
        <v>1217</v>
      </c>
      <c r="C722" t="s">
        <v>4048</v>
      </c>
    </row>
    <row r="723" spans="2:3" x14ac:dyDescent="0.25">
      <c r="B723" s="214" t="s">
        <v>1218</v>
      </c>
      <c r="C723" t="s">
        <v>4049</v>
      </c>
    </row>
    <row r="724" spans="2:3" x14ac:dyDescent="0.25">
      <c r="B724" s="214" t="s">
        <v>1219</v>
      </c>
      <c r="C724" t="s">
        <v>4050</v>
      </c>
    </row>
    <row r="725" spans="2:3" x14ac:dyDescent="0.25">
      <c r="B725" s="214" t="s">
        <v>2169</v>
      </c>
      <c r="C725" t="s">
        <v>4051</v>
      </c>
    </row>
    <row r="726" spans="2:3" x14ac:dyDescent="0.25">
      <c r="B726" s="214" t="s">
        <v>1220</v>
      </c>
      <c r="C726" t="s">
        <v>4052</v>
      </c>
    </row>
    <row r="727" spans="2:3" x14ac:dyDescent="0.25">
      <c r="B727" s="214" t="s">
        <v>2170</v>
      </c>
      <c r="C727" t="s">
        <v>4053</v>
      </c>
    </row>
    <row r="728" spans="2:3" x14ac:dyDescent="0.25">
      <c r="B728" s="214" t="s">
        <v>635</v>
      </c>
      <c r="C728" t="s">
        <v>4054</v>
      </c>
    </row>
    <row r="729" spans="2:3" x14ac:dyDescent="0.25">
      <c r="B729" s="214" t="s">
        <v>1221</v>
      </c>
      <c r="C729" t="s">
        <v>4055</v>
      </c>
    </row>
    <row r="730" spans="2:3" x14ac:dyDescent="0.25">
      <c r="B730" s="214" t="s">
        <v>636</v>
      </c>
      <c r="C730" t="s">
        <v>3926</v>
      </c>
    </row>
    <row r="731" spans="2:3" x14ac:dyDescent="0.25">
      <c r="B731" s="214" t="s">
        <v>1222</v>
      </c>
      <c r="C731" t="s">
        <v>4056</v>
      </c>
    </row>
    <row r="732" spans="2:3" x14ac:dyDescent="0.25">
      <c r="B732" s="214" t="s">
        <v>1223</v>
      </c>
      <c r="C732" t="s">
        <v>4057</v>
      </c>
    </row>
    <row r="733" spans="2:3" x14ac:dyDescent="0.25">
      <c r="B733" s="214" t="s">
        <v>1224</v>
      </c>
      <c r="C733" t="s">
        <v>4058</v>
      </c>
    </row>
    <row r="734" spans="2:3" x14ac:dyDescent="0.25">
      <c r="B734" s="214" t="s">
        <v>1225</v>
      </c>
      <c r="C734" t="s">
        <v>4059</v>
      </c>
    </row>
    <row r="735" spans="2:3" x14ac:dyDescent="0.25">
      <c r="B735" s="214" t="s">
        <v>637</v>
      </c>
      <c r="C735" t="s">
        <v>4060</v>
      </c>
    </row>
    <row r="736" spans="2:3" x14ac:dyDescent="0.25">
      <c r="B736" s="214" t="s">
        <v>638</v>
      </c>
      <c r="C736" t="s">
        <v>4061</v>
      </c>
    </row>
    <row r="737" spans="2:3" x14ac:dyDescent="0.25">
      <c r="B737" s="214" t="s">
        <v>639</v>
      </c>
      <c r="C737" t="s">
        <v>4062</v>
      </c>
    </row>
    <row r="738" spans="2:3" x14ac:dyDescent="0.25">
      <c r="B738" s="214" t="s">
        <v>1696</v>
      </c>
      <c r="C738" t="s">
        <v>4063</v>
      </c>
    </row>
    <row r="739" spans="2:3" x14ac:dyDescent="0.25">
      <c r="B739" s="214" t="s">
        <v>1697</v>
      </c>
      <c r="C739" t="s">
        <v>4064</v>
      </c>
    </row>
    <row r="740" spans="2:3" x14ac:dyDescent="0.25">
      <c r="B740" s="214" t="s">
        <v>1698</v>
      </c>
      <c r="C740" t="s">
        <v>1699</v>
      </c>
    </row>
    <row r="741" spans="2:3" x14ac:dyDescent="0.25">
      <c r="B741" s="214" t="s">
        <v>1700</v>
      </c>
      <c r="C741" t="s">
        <v>4065</v>
      </c>
    </row>
    <row r="742" spans="2:3" x14ac:dyDescent="0.25">
      <c r="B742" s="214" t="s">
        <v>640</v>
      </c>
      <c r="C742" t="s">
        <v>4066</v>
      </c>
    </row>
    <row r="743" spans="2:3" x14ac:dyDescent="0.25">
      <c r="B743" s="214" t="s">
        <v>641</v>
      </c>
      <c r="C743" t="s">
        <v>4067</v>
      </c>
    </row>
    <row r="744" spans="2:3" x14ac:dyDescent="0.25">
      <c r="B744" s="214" t="s">
        <v>2300</v>
      </c>
      <c r="C744" t="s">
        <v>4068</v>
      </c>
    </row>
    <row r="745" spans="2:3" x14ac:dyDescent="0.25">
      <c r="B745" s="214" t="s">
        <v>642</v>
      </c>
      <c r="C745" t="s">
        <v>4069</v>
      </c>
    </row>
    <row r="746" spans="2:3" x14ac:dyDescent="0.25">
      <c r="B746" s="214" t="s">
        <v>643</v>
      </c>
      <c r="C746" t="s">
        <v>4070</v>
      </c>
    </row>
    <row r="747" spans="2:3" x14ac:dyDescent="0.25">
      <c r="B747" s="214" t="s">
        <v>2301</v>
      </c>
      <c r="C747" t="s">
        <v>4071</v>
      </c>
    </row>
    <row r="748" spans="2:3" x14ac:dyDescent="0.25">
      <c r="B748" s="214" t="s">
        <v>2171</v>
      </c>
      <c r="C748" t="s">
        <v>3981</v>
      </c>
    </row>
    <row r="749" spans="2:3" x14ac:dyDescent="0.25">
      <c r="B749" s="214" t="s">
        <v>2569</v>
      </c>
      <c r="C749" t="s">
        <v>4072</v>
      </c>
    </row>
    <row r="750" spans="2:3" x14ac:dyDescent="0.25">
      <c r="B750" s="214" t="s">
        <v>2570</v>
      </c>
      <c r="C750" t="s">
        <v>4073</v>
      </c>
    </row>
    <row r="751" spans="2:3" x14ac:dyDescent="0.25">
      <c r="B751" s="214" t="s">
        <v>2571</v>
      </c>
      <c r="C751" t="s">
        <v>3933</v>
      </c>
    </row>
    <row r="752" spans="2:3" x14ac:dyDescent="0.25">
      <c r="B752" s="214" t="s">
        <v>2572</v>
      </c>
      <c r="C752" t="s">
        <v>4074</v>
      </c>
    </row>
    <row r="753" spans="2:3" x14ac:dyDescent="0.25">
      <c r="B753" s="214" t="s">
        <v>4075</v>
      </c>
      <c r="C753" t="s">
        <v>4076</v>
      </c>
    </row>
    <row r="754" spans="2:3" x14ac:dyDescent="0.25">
      <c r="B754" s="214" t="s">
        <v>4077</v>
      </c>
      <c r="C754" t="s">
        <v>4078</v>
      </c>
    </row>
    <row r="755" spans="2:3" x14ac:dyDescent="0.25">
      <c r="B755" s="214" t="s">
        <v>644</v>
      </c>
      <c r="C755" t="s">
        <v>4079</v>
      </c>
    </row>
    <row r="756" spans="2:3" x14ac:dyDescent="0.25">
      <c r="B756" s="214" t="s">
        <v>645</v>
      </c>
      <c r="C756" t="s">
        <v>4079</v>
      </c>
    </row>
    <row r="757" spans="2:3" x14ac:dyDescent="0.25">
      <c r="B757" s="214" t="s">
        <v>1702</v>
      </c>
      <c r="C757" t="s">
        <v>4080</v>
      </c>
    </row>
    <row r="758" spans="2:3" x14ac:dyDescent="0.25">
      <c r="B758" s="214" t="s">
        <v>1703</v>
      </c>
      <c r="C758" t="s">
        <v>4081</v>
      </c>
    </row>
    <row r="759" spans="2:3" x14ac:dyDescent="0.25">
      <c r="B759" s="214" t="s">
        <v>1704</v>
      </c>
      <c r="C759" t="s">
        <v>4082</v>
      </c>
    </row>
    <row r="760" spans="2:3" x14ac:dyDescent="0.25">
      <c r="B760" s="214" t="s">
        <v>1705</v>
      </c>
      <c r="C760" t="s">
        <v>4083</v>
      </c>
    </row>
    <row r="761" spans="2:3" x14ac:dyDescent="0.25">
      <c r="B761" s="214" t="s">
        <v>1706</v>
      </c>
      <c r="C761" t="s">
        <v>4084</v>
      </c>
    </row>
    <row r="762" spans="2:3" x14ac:dyDescent="0.25">
      <c r="B762" s="214" t="s">
        <v>1707</v>
      </c>
      <c r="C762" t="s">
        <v>4085</v>
      </c>
    </row>
    <row r="763" spans="2:3" x14ac:dyDescent="0.25">
      <c r="B763" s="214" t="s">
        <v>1708</v>
      </c>
      <c r="C763" t="s">
        <v>4086</v>
      </c>
    </row>
    <row r="764" spans="2:3" x14ac:dyDescent="0.25">
      <c r="B764" s="214" t="s">
        <v>1709</v>
      </c>
      <c r="C764" t="s">
        <v>4087</v>
      </c>
    </row>
    <row r="765" spans="2:3" x14ac:dyDescent="0.25">
      <c r="B765" s="214" t="s">
        <v>1710</v>
      </c>
      <c r="C765" t="s">
        <v>4088</v>
      </c>
    </row>
    <row r="766" spans="2:3" x14ac:dyDescent="0.25">
      <c r="B766" s="214" t="s">
        <v>1711</v>
      </c>
      <c r="C766" t="s">
        <v>4089</v>
      </c>
    </row>
    <row r="767" spans="2:3" x14ac:dyDescent="0.25">
      <c r="B767" s="214" t="s">
        <v>1712</v>
      </c>
      <c r="C767" t="s">
        <v>4090</v>
      </c>
    </row>
    <row r="768" spans="2:3" x14ac:dyDescent="0.25">
      <c r="B768" s="214" t="s">
        <v>1713</v>
      </c>
      <c r="C768" t="s">
        <v>4091</v>
      </c>
    </row>
    <row r="769" spans="2:3" x14ac:dyDescent="0.25">
      <c r="B769" s="214" t="s">
        <v>1715</v>
      </c>
      <c r="C769" t="s">
        <v>4092</v>
      </c>
    </row>
    <row r="770" spans="2:3" x14ac:dyDescent="0.25">
      <c r="B770" s="214" t="s">
        <v>1716</v>
      </c>
      <c r="C770" t="s">
        <v>4093</v>
      </c>
    </row>
    <row r="771" spans="2:3" x14ac:dyDescent="0.25">
      <c r="B771" s="214" t="s">
        <v>646</v>
      </c>
      <c r="C771" t="s">
        <v>4094</v>
      </c>
    </row>
    <row r="772" spans="2:3" x14ac:dyDescent="0.25">
      <c r="B772" s="214" t="s">
        <v>1717</v>
      </c>
      <c r="C772" t="s">
        <v>4095</v>
      </c>
    </row>
    <row r="773" spans="2:3" x14ac:dyDescent="0.25">
      <c r="B773" s="214" t="s">
        <v>647</v>
      </c>
      <c r="C773" t="s">
        <v>4096</v>
      </c>
    </row>
    <row r="774" spans="2:3" x14ac:dyDescent="0.25">
      <c r="B774" s="214" t="s">
        <v>648</v>
      </c>
      <c r="C774" t="s">
        <v>4097</v>
      </c>
    </row>
    <row r="775" spans="2:3" x14ac:dyDescent="0.25">
      <c r="B775" s="214" t="s">
        <v>649</v>
      </c>
      <c r="C775" t="s">
        <v>4098</v>
      </c>
    </row>
    <row r="776" spans="2:3" x14ac:dyDescent="0.25">
      <c r="B776" s="214" t="s">
        <v>1718</v>
      </c>
      <c r="C776" t="s">
        <v>4099</v>
      </c>
    </row>
    <row r="777" spans="2:3" x14ac:dyDescent="0.25">
      <c r="B777" s="214" t="s">
        <v>1719</v>
      </c>
      <c r="C777" t="s">
        <v>4100</v>
      </c>
    </row>
    <row r="778" spans="2:3" x14ac:dyDescent="0.25">
      <c r="B778" s="214" t="s">
        <v>1720</v>
      </c>
      <c r="C778" t="s">
        <v>4101</v>
      </c>
    </row>
    <row r="779" spans="2:3" x14ac:dyDescent="0.25">
      <c r="B779" s="214" t="s">
        <v>1721</v>
      </c>
      <c r="C779" t="s">
        <v>4102</v>
      </c>
    </row>
    <row r="780" spans="2:3" x14ac:dyDescent="0.25">
      <c r="B780" s="214" t="s">
        <v>1722</v>
      </c>
      <c r="C780" t="s">
        <v>4103</v>
      </c>
    </row>
    <row r="781" spans="2:3" x14ac:dyDescent="0.25">
      <c r="B781" s="214" t="s">
        <v>1723</v>
      </c>
      <c r="C781" t="s">
        <v>4104</v>
      </c>
    </row>
    <row r="782" spans="2:3" x14ac:dyDescent="0.25">
      <c r="B782" s="214" t="s">
        <v>1724</v>
      </c>
      <c r="C782" t="s">
        <v>4105</v>
      </c>
    </row>
    <row r="783" spans="2:3" x14ac:dyDescent="0.25">
      <c r="B783" s="214" t="s">
        <v>1725</v>
      </c>
      <c r="C783" t="s">
        <v>4106</v>
      </c>
    </row>
    <row r="784" spans="2:3" x14ac:dyDescent="0.25">
      <c r="B784" s="214" t="s">
        <v>1726</v>
      </c>
      <c r="C784" t="s">
        <v>4107</v>
      </c>
    </row>
    <row r="785" spans="2:3" x14ac:dyDescent="0.25">
      <c r="B785" s="214" t="s">
        <v>1277</v>
      </c>
      <c r="C785" t="s">
        <v>4108</v>
      </c>
    </row>
    <row r="786" spans="2:3" x14ac:dyDescent="0.25">
      <c r="B786" s="214" t="s">
        <v>2240</v>
      </c>
      <c r="C786" t="s">
        <v>4109</v>
      </c>
    </row>
    <row r="787" spans="2:3" x14ac:dyDescent="0.25">
      <c r="B787" s="214" t="s">
        <v>2302</v>
      </c>
      <c r="C787" t="s">
        <v>4110</v>
      </c>
    </row>
    <row r="788" spans="2:3" x14ac:dyDescent="0.25">
      <c r="B788" s="214" t="s">
        <v>2304</v>
      </c>
      <c r="C788" t="s">
        <v>4111</v>
      </c>
    </row>
    <row r="789" spans="2:3" x14ac:dyDescent="0.25">
      <c r="B789" s="214" t="s">
        <v>2305</v>
      </c>
      <c r="C789" t="s">
        <v>4112</v>
      </c>
    </row>
    <row r="790" spans="2:3" x14ac:dyDescent="0.25">
      <c r="B790" s="214" t="s">
        <v>2306</v>
      </c>
      <c r="C790" t="s">
        <v>4113</v>
      </c>
    </row>
    <row r="791" spans="2:3" x14ac:dyDescent="0.25">
      <c r="B791" s="214" t="s">
        <v>2307</v>
      </c>
      <c r="C791" t="s">
        <v>4112</v>
      </c>
    </row>
    <row r="792" spans="2:3" x14ac:dyDescent="0.25">
      <c r="B792" s="214" t="s">
        <v>2172</v>
      </c>
      <c r="C792" t="s">
        <v>4114</v>
      </c>
    </row>
    <row r="793" spans="2:3" x14ac:dyDescent="0.25">
      <c r="B793" s="214" t="s">
        <v>2174</v>
      </c>
      <c r="C793" t="s">
        <v>4115</v>
      </c>
    </row>
    <row r="794" spans="2:3" x14ac:dyDescent="0.25">
      <c r="B794" s="214" t="s">
        <v>2471</v>
      </c>
      <c r="C794" t="s">
        <v>4116</v>
      </c>
    </row>
    <row r="795" spans="2:3" x14ac:dyDescent="0.25">
      <c r="B795" s="214" t="s">
        <v>2175</v>
      </c>
      <c r="C795" t="s">
        <v>4117</v>
      </c>
    </row>
    <row r="796" spans="2:3" x14ac:dyDescent="0.25">
      <c r="B796" s="214" t="s">
        <v>650</v>
      </c>
      <c r="C796" t="s">
        <v>4118</v>
      </c>
    </row>
    <row r="797" spans="2:3" x14ac:dyDescent="0.25">
      <c r="B797" s="214" t="s">
        <v>651</v>
      </c>
      <c r="C797" t="s">
        <v>4119</v>
      </c>
    </row>
    <row r="798" spans="2:3" x14ac:dyDescent="0.25">
      <c r="B798" s="214" t="s">
        <v>652</v>
      </c>
      <c r="C798" t="s">
        <v>4120</v>
      </c>
    </row>
    <row r="799" spans="2:3" x14ac:dyDescent="0.25">
      <c r="B799" s="214" t="s">
        <v>1279</v>
      </c>
      <c r="C799" t="s">
        <v>4121</v>
      </c>
    </row>
    <row r="800" spans="2:3" x14ac:dyDescent="0.25">
      <c r="B800" s="214" t="s">
        <v>653</v>
      </c>
      <c r="C800" t="s">
        <v>4122</v>
      </c>
    </row>
    <row r="801" spans="2:3" x14ac:dyDescent="0.25">
      <c r="B801" s="214" t="s">
        <v>654</v>
      </c>
      <c r="C801" t="s">
        <v>4123</v>
      </c>
    </row>
    <row r="802" spans="2:3" x14ac:dyDescent="0.25">
      <c r="B802" s="214" t="s">
        <v>655</v>
      </c>
      <c r="C802" t="s">
        <v>4124</v>
      </c>
    </row>
    <row r="803" spans="2:3" x14ac:dyDescent="0.25">
      <c r="B803" s="214" t="s">
        <v>1280</v>
      </c>
      <c r="C803" t="s">
        <v>3388</v>
      </c>
    </row>
    <row r="804" spans="2:3" x14ac:dyDescent="0.25">
      <c r="B804" s="214" t="s">
        <v>1281</v>
      </c>
      <c r="C804" t="s">
        <v>3876</v>
      </c>
    </row>
    <row r="805" spans="2:3" x14ac:dyDescent="0.25">
      <c r="B805" s="214" t="s">
        <v>656</v>
      </c>
      <c r="C805" t="s">
        <v>4125</v>
      </c>
    </row>
    <row r="806" spans="2:3" x14ac:dyDescent="0.25">
      <c r="B806" s="214" t="s">
        <v>1282</v>
      </c>
      <c r="C806" t="s">
        <v>4126</v>
      </c>
    </row>
    <row r="807" spans="2:3" x14ac:dyDescent="0.25">
      <c r="B807" s="214" t="s">
        <v>1283</v>
      </c>
      <c r="C807" t="s">
        <v>4127</v>
      </c>
    </row>
    <row r="808" spans="2:3" x14ac:dyDescent="0.25">
      <c r="B808" s="214" t="s">
        <v>1284</v>
      </c>
      <c r="C808" t="s">
        <v>4128</v>
      </c>
    </row>
    <row r="809" spans="2:3" x14ac:dyDescent="0.25">
      <c r="B809" s="214" t="s">
        <v>1285</v>
      </c>
      <c r="C809" t="s">
        <v>4129</v>
      </c>
    </row>
    <row r="810" spans="2:3" x14ac:dyDescent="0.25">
      <c r="B810" s="214" t="s">
        <v>1286</v>
      </c>
      <c r="C810" t="s">
        <v>4130</v>
      </c>
    </row>
    <row r="811" spans="2:3" x14ac:dyDescent="0.25">
      <c r="B811" s="214" t="s">
        <v>657</v>
      </c>
      <c r="C811" t="s">
        <v>4131</v>
      </c>
    </row>
    <row r="812" spans="2:3" x14ac:dyDescent="0.25">
      <c r="B812" s="214" t="s">
        <v>658</v>
      </c>
      <c r="C812" t="s">
        <v>4132</v>
      </c>
    </row>
    <row r="813" spans="2:3" x14ac:dyDescent="0.25">
      <c r="B813" s="214" t="s">
        <v>1287</v>
      </c>
      <c r="C813" t="s">
        <v>4133</v>
      </c>
    </row>
    <row r="814" spans="2:3" x14ac:dyDescent="0.25">
      <c r="B814" s="214" t="s">
        <v>1288</v>
      </c>
      <c r="C814" t="s">
        <v>4134</v>
      </c>
    </row>
    <row r="815" spans="2:3" x14ac:dyDescent="0.25">
      <c r="B815" s="214" t="s">
        <v>659</v>
      </c>
      <c r="C815" t="s">
        <v>4135</v>
      </c>
    </row>
    <row r="816" spans="2:3" x14ac:dyDescent="0.25">
      <c r="B816" s="214" t="s">
        <v>660</v>
      </c>
      <c r="C816" t="s">
        <v>4136</v>
      </c>
    </row>
    <row r="817" spans="2:3" x14ac:dyDescent="0.25">
      <c r="B817" s="214" t="s">
        <v>661</v>
      </c>
      <c r="C817" t="s">
        <v>4137</v>
      </c>
    </row>
    <row r="818" spans="2:3" x14ac:dyDescent="0.25">
      <c r="B818" s="214" t="s">
        <v>1289</v>
      </c>
      <c r="C818" t="s">
        <v>4138</v>
      </c>
    </row>
    <row r="819" spans="2:3" x14ac:dyDescent="0.25">
      <c r="B819" s="214" t="s">
        <v>2308</v>
      </c>
      <c r="C819" t="s">
        <v>4139</v>
      </c>
    </row>
    <row r="820" spans="2:3" x14ac:dyDescent="0.25">
      <c r="B820" s="214" t="s">
        <v>2002</v>
      </c>
      <c r="C820" t="s">
        <v>4140</v>
      </c>
    </row>
    <row r="821" spans="2:3" x14ac:dyDescent="0.25">
      <c r="B821" s="214" t="s">
        <v>2573</v>
      </c>
      <c r="C821" t="s">
        <v>4141</v>
      </c>
    </row>
    <row r="822" spans="2:3" x14ac:dyDescent="0.25">
      <c r="B822" s="214" t="s">
        <v>2176</v>
      </c>
      <c r="C822" t="s">
        <v>4142</v>
      </c>
    </row>
    <row r="823" spans="2:3" x14ac:dyDescent="0.25">
      <c r="B823" s="214" t="s">
        <v>2177</v>
      </c>
      <c r="C823" t="s">
        <v>4143</v>
      </c>
    </row>
    <row r="824" spans="2:3" x14ac:dyDescent="0.25">
      <c r="B824" s="214" t="s">
        <v>2178</v>
      </c>
      <c r="C824" t="s">
        <v>4144</v>
      </c>
    </row>
    <row r="825" spans="2:3" x14ac:dyDescent="0.25">
      <c r="B825" s="214" t="s">
        <v>662</v>
      </c>
      <c r="C825" t="s">
        <v>4145</v>
      </c>
    </row>
    <row r="826" spans="2:3" x14ac:dyDescent="0.25">
      <c r="B826" s="214" t="s">
        <v>2179</v>
      </c>
      <c r="C826" t="s">
        <v>4146</v>
      </c>
    </row>
    <row r="827" spans="2:3" x14ac:dyDescent="0.25">
      <c r="B827" s="214" t="s">
        <v>663</v>
      </c>
      <c r="C827" t="s">
        <v>4147</v>
      </c>
    </row>
    <row r="828" spans="2:3" x14ac:dyDescent="0.25">
      <c r="B828" s="214" t="s">
        <v>664</v>
      </c>
      <c r="C828" t="s">
        <v>4148</v>
      </c>
    </row>
    <row r="829" spans="2:3" x14ac:dyDescent="0.25">
      <c r="B829" s="214" t="s">
        <v>665</v>
      </c>
      <c r="C829" t="s">
        <v>4149</v>
      </c>
    </row>
    <row r="830" spans="2:3" x14ac:dyDescent="0.25">
      <c r="B830" s="214" t="s">
        <v>1290</v>
      </c>
      <c r="C830" t="s">
        <v>4150</v>
      </c>
    </row>
    <row r="831" spans="2:3" x14ac:dyDescent="0.25">
      <c r="B831" s="214" t="s">
        <v>666</v>
      </c>
      <c r="C831" t="s">
        <v>4151</v>
      </c>
    </row>
    <row r="832" spans="2:3" x14ac:dyDescent="0.25">
      <c r="B832" s="214" t="s">
        <v>667</v>
      </c>
      <c r="C832" t="s">
        <v>4152</v>
      </c>
    </row>
    <row r="833" spans="2:3" x14ac:dyDescent="0.25">
      <c r="B833" s="214" t="s">
        <v>1291</v>
      </c>
      <c r="C833" t="s">
        <v>4153</v>
      </c>
    </row>
    <row r="834" spans="2:3" x14ac:dyDescent="0.25">
      <c r="B834" s="214" t="s">
        <v>668</v>
      </c>
      <c r="C834" t="s">
        <v>4154</v>
      </c>
    </row>
    <row r="835" spans="2:3" x14ac:dyDescent="0.25">
      <c r="B835" s="214" t="s">
        <v>669</v>
      </c>
      <c r="C835" t="s">
        <v>4155</v>
      </c>
    </row>
    <row r="836" spans="2:3" x14ac:dyDescent="0.25">
      <c r="B836" s="214" t="s">
        <v>670</v>
      </c>
      <c r="C836" t="s">
        <v>4156</v>
      </c>
    </row>
    <row r="837" spans="2:3" x14ac:dyDescent="0.25">
      <c r="B837" s="214" t="s">
        <v>671</v>
      </c>
      <c r="C837" t="s">
        <v>4157</v>
      </c>
    </row>
    <row r="838" spans="2:3" x14ac:dyDescent="0.25">
      <c r="B838" s="214" t="s">
        <v>672</v>
      </c>
      <c r="C838" t="s">
        <v>4158</v>
      </c>
    </row>
    <row r="839" spans="2:3" x14ac:dyDescent="0.25">
      <c r="B839" s="214" t="s">
        <v>1292</v>
      </c>
      <c r="C839" t="s">
        <v>4159</v>
      </c>
    </row>
    <row r="840" spans="2:3" x14ac:dyDescent="0.25">
      <c r="B840" s="214" t="s">
        <v>673</v>
      </c>
      <c r="C840" t="s">
        <v>4160</v>
      </c>
    </row>
    <row r="841" spans="2:3" x14ac:dyDescent="0.25">
      <c r="B841" s="214" t="s">
        <v>674</v>
      </c>
      <c r="C841" t="s">
        <v>4161</v>
      </c>
    </row>
    <row r="842" spans="2:3" x14ac:dyDescent="0.25">
      <c r="B842" s="214" t="s">
        <v>675</v>
      </c>
      <c r="C842" t="s">
        <v>4162</v>
      </c>
    </row>
    <row r="843" spans="2:3" x14ac:dyDescent="0.25">
      <c r="B843" s="214" t="s">
        <v>676</v>
      </c>
      <c r="C843" t="s">
        <v>4163</v>
      </c>
    </row>
    <row r="844" spans="2:3" x14ac:dyDescent="0.25">
      <c r="B844" s="214" t="s">
        <v>1293</v>
      </c>
      <c r="C844" t="s">
        <v>4164</v>
      </c>
    </row>
    <row r="845" spans="2:3" x14ac:dyDescent="0.25">
      <c r="B845" s="214" t="s">
        <v>677</v>
      </c>
      <c r="C845" t="s">
        <v>4165</v>
      </c>
    </row>
    <row r="846" spans="2:3" x14ac:dyDescent="0.25">
      <c r="B846" s="214" t="s">
        <v>1294</v>
      </c>
      <c r="C846" t="s">
        <v>3388</v>
      </c>
    </row>
    <row r="847" spans="2:3" x14ac:dyDescent="0.25">
      <c r="B847" s="214" t="s">
        <v>1295</v>
      </c>
      <c r="C847" t="s">
        <v>4166</v>
      </c>
    </row>
    <row r="848" spans="2:3" x14ac:dyDescent="0.25">
      <c r="B848" s="214" t="s">
        <v>1296</v>
      </c>
      <c r="C848" t="s">
        <v>4167</v>
      </c>
    </row>
    <row r="849" spans="2:3" x14ac:dyDescent="0.25">
      <c r="B849" s="214" t="s">
        <v>678</v>
      </c>
      <c r="C849" t="s">
        <v>4168</v>
      </c>
    </row>
    <row r="850" spans="2:3" x14ac:dyDescent="0.25">
      <c r="B850" s="214" t="s">
        <v>2003</v>
      </c>
      <c r="C850" t="s">
        <v>4169</v>
      </c>
    </row>
    <row r="851" spans="2:3" x14ac:dyDescent="0.25">
      <c r="B851" s="214" t="s">
        <v>2004</v>
      </c>
      <c r="C851" t="s">
        <v>4170</v>
      </c>
    </row>
    <row r="852" spans="2:3" x14ac:dyDescent="0.25">
      <c r="B852" s="214" t="s">
        <v>1297</v>
      </c>
      <c r="C852" t="s">
        <v>4171</v>
      </c>
    </row>
    <row r="853" spans="2:3" x14ac:dyDescent="0.25">
      <c r="B853" s="214" t="s">
        <v>2574</v>
      </c>
      <c r="C853" t="s">
        <v>4172</v>
      </c>
    </row>
    <row r="854" spans="2:3" x14ac:dyDescent="0.25">
      <c r="B854" s="214" t="s">
        <v>2005</v>
      </c>
      <c r="C854" t="s">
        <v>4173</v>
      </c>
    </row>
    <row r="855" spans="2:3" x14ac:dyDescent="0.25">
      <c r="B855" s="214" t="s">
        <v>2006</v>
      </c>
      <c r="C855" t="s">
        <v>4174</v>
      </c>
    </row>
    <row r="856" spans="2:3" x14ac:dyDescent="0.25">
      <c r="B856" s="214" t="s">
        <v>2007</v>
      </c>
      <c r="C856" t="s">
        <v>2180</v>
      </c>
    </row>
    <row r="857" spans="2:3" x14ac:dyDescent="0.25">
      <c r="B857" s="214" t="s">
        <v>2008</v>
      </c>
      <c r="C857" t="s">
        <v>4175</v>
      </c>
    </row>
    <row r="858" spans="2:3" x14ac:dyDescent="0.25">
      <c r="B858" s="214" t="s">
        <v>2009</v>
      </c>
      <c r="C858" t="s">
        <v>4176</v>
      </c>
    </row>
    <row r="859" spans="2:3" x14ac:dyDescent="0.25">
      <c r="B859" s="214" t="s">
        <v>2010</v>
      </c>
      <c r="C859" t="s">
        <v>4177</v>
      </c>
    </row>
    <row r="860" spans="2:3" x14ac:dyDescent="0.25">
      <c r="B860" s="214" t="s">
        <v>2011</v>
      </c>
      <c r="C860" t="s">
        <v>4178</v>
      </c>
    </row>
    <row r="861" spans="2:3" x14ac:dyDescent="0.25">
      <c r="B861" s="214" t="s">
        <v>2012</v>
      </c>
      <c r="C861" t="s">
        <v>4179</v>
      </c>
    </row>
    <row r="862" spans="2:3" x14ac:dyDescent="0.25">
      <c r="B862" s="214" t="s">
        <v>2575</v>
      </c>
      <c r="C862" t="s">
        <v>4180</v>
      </c>
    </row>
    <row r="863" spans="2:3" x14ac:dyDescent="0.25">
      <c r="B863" s="214" t="s">
        <v>679</v>
      </c>
      <c r="C863" t="s">
        <v>4181</v>
      </c>
    </row>
    <row r="864" spans="2:3" x14ac:dyDescent="0.25">
      <c r="B864" s="214" t="s">
        <v>680</v>
      </c>
      <c r="C864" t="s">
        <v>4182</v>
      </c>
    </row>
    <row r="865" spans="2:3" x14ac:dyDescent="0.25">
      <c r="B865" s="214" t="s">
        <v>681</v>
      </c>
      <c r="C865" t="s">
        <v>4183</v>
      </c>
    </row>
    <row r="866" spans="2:3" x14ac:dyDescent="0.25">
      <c r="B866" s="214" t="s">
        <v>682</v>
      </c>
      <c r="C866" t="s">
        <v>4184</v>
      </c>
    </row>
    <row r="867" spans="2:3" x14ac:dyDescent="0.25">
      <c r="B867" s="214" t="s">
        <v>683</v>
      </c>
      <c r="C867" t="s">
        <v>4185</v>
      </c>
    </row>
    <row r="868" spans="2:3" x14ac:dyDescent="0.25">
      <c r="B868" s="214" t="s">
        <v>684</v>
      </c>
      <c r="C868" t="s">
        <v>4186</v>
      </c>
    </row>
    <row r="869" spans="2:3" x14ac:dyDescent="0.25">
      <c r="B869" s="214" t="s">
        <v>685</v>
      </c>
      <c r="C869" t="s">
        <v>4187</v>
      </c>
    </row>
    <row r="870" spans="2:3" x14ac:dyDescent="0.25">
      <c r="B870" s="214" t="s">
        <v>686</v>
      </c>
      <c r="C870" t="s">
        <v>4188</v>
      </c>
    </row>
    <row r="871" spans="2:3" x14ac:dyDescent="0.25">
      <c r="B871" s="214" t="s">
        <v>2181</v>
      </c>
      <c r="C871" t="s">
        <v>4189</v>
      </c>
    </row>
    <row r="872" spans="2:3" x14ac:dyDescent="0.25">
      <c r="B872" s="214" t="s">
        <v>1299</v>
      </c>
      <c r="C872" t="s">
        <v>4190</v>
      </c>
    </row>
    <row r="873" spans="2:3" x14ac:dyDescent="0.25">
      <c r="B873" s="214" t="s">
        <v>1300</v>
      </c>
      <c r="C873" t="s">
        <v>4191</v>
      </c>
    </row>
    <row r="874" spans="2:3" x14ac:dyDescent="0.25">
      <c r="B874" s="214" t="s">
        <v>687</v>
      </c>
      <c r="C874" t="s">
        <v>4192</v>
      </c>
    </row>
    <row r="875" spans="2:3" x14ac:dyDescent="0.25">
      <c r="B875" s="214" t="s">
        <v>688</v>
      </c>
      <c r="C875" t="s">
        <v>4193</v>
      </c>
    </row>
    <row r="876" spans="2:3" x14ac:dyDescent="0.25">
      <c r="B876" s="214" t="s">
        <v>689</v>
      </c>
      <c r="C876" t="s">
        <v>4194</v>
      </c>
    </row>
    <row r="877" spans="2:3" x14ac:dyDescent="0.25">
      <c r="B877" s="214" t="s">
        <v>690</v>
      </c>
      <c r="C877" t="s">
        <v>4195</v>
      </c>
    </row>
    <row r="878" spans="2:3" x14ac:dyDescent="0.25">
      <c r="B878" s="214" t="s">
        <v>691</v>
      </c>
      <c r="C878" t="s">
        <v>4196</v>
      </c>
    </row>
    <row r="879" spans="2:3" x14ac:dyDescent="0.25">
      <c r="B879" s="214" t="s">
        <v>692</v>
      </c>
      <c r="C879" t="s">
        <v>4197</v>
      </c>
    </row>
    <row r="880" spans="2:3" x14ac:dyDescent="0.25">
      <c r="B880" s="214" t="s">
        <v>693</v>
      </c>
      <c r="C880" t="s">
        <v>4198</v>
      </c>
    </row>
    <row r="881" spans="2:3" x14ac:dyDescent="0.25">
      <c r="B881" s="214" t="s">
        <v>694</v>
      </c>
      <c r="C881" t="s">
        <v>4199</v>
      </c>
    </row>
    <row r="882" spans="2:3" x14ac:dyDescent="0.25">
      <c r="B882" s="214" t="s">
        <v>2182</v>
      </c>
      <c r="C882" t="s">
        <v>4200</v>
      </c>
    </row>
    <row r="883" spans="2:3" x14ac:dyDescent="0.25">
      <c r="B883" s="214" t="s">
        <v>695</v>
      </c>
      <c r="C883" t="s">
        <v>4201</v>
      </c>
    </row>
    <row r="884" spans="2:3" x14ac:dyDescent="0.25">
      <c r="B884" s="214" t="s">
        <v>696</v>
      </c>
      <c r="C884" t="s">
        <v>4202</v>
      </c>
    </row>
    <row r="885" spans="2:3" x14ac:dyDescent="0.25">
      <c r="B885" s="214" t="s">
        <v>697</v>
      </c>
      <c r="C885" t="s">
        <v>4203</v>
      </c>
    </row>
    <row r="886" spans="2:3" x14ac:dyDescent="0.25">
      <c r="B886" s="214" t="s">
        <v>1301</v>
      </c>
      <c r="C886" t="s">
        <v>3388</v>
      </c>
    </row>
    <row r="887" spans="2:3" x14ac:dyDescent="0.25">
      <c r="B887" s="214" t="s">
        <v>698</v>
      </c>
      <c r="C887" t="s">
        <v>4204</v>
      </c>
    </row>
    <row r="888" spans="2:3" x14ac:dyDescent="0.25">
      <c r="B888" s="214" t="s">
        <v>2013</v>
      </c>
      <c r="C888" t="s">
        <v>4205</v>
      </c>
    </row>
    <row r="889" spans="2:3" x14ac:dyDescent="0.25">
      <c r="B889" s="214" t="s">
        <v>699</v>
      </c>
      <c r="C889" t="s">
        <v>4206</v>
      </c>
    </row>
    <row r="890" spans="2:3" x14ac:dyDescent="0.25">
      <c r="B890" s="214" t="s">
        <v>2183</v>
      </c>
      <c r="C890" t="s">
        <v>4207</v>
      </c>
    </row>
    <row r="891" spans="2:3" x14ac:dyDescent="0.25">
      <c r="B891" s="214" t="s">
        <v>700</v>
      </c>
      <c r="C891" t="s">
        <v>4208</v>
      </c>
    </row>
    <row r="892" spans="2:3" x14ac:dyDescent="0.25">
      <c r="B892" s="214" t="s">
        <v>1303</v>
      </c>
      <c r="C892" t="s">
        <v>4209</v>
      </c>
    </row>
    <row r="893" spans="2:3" x14ac:dyDescent="0.25">
      <c r="B893" s="214" t="s">
        <v>701</v>
      </c>
      <c r="C893" t="s">
        <v>4210</v>
      </c>
    </row>
    <row r="894" spans="2:3" x14ac:dyDescent="0.25">
      <c r="B894" s="214" t="s">
        <v>1304</v>
      </c>
      <c r="C894" t="s">
        <v>4211</v>
      </c>
    </row>
    <row r="895" spans="2:3" x14ac:dyDescent="0.25">
      <c r="B895" s="214" t="s">
        <v>702</v>
      </c>
      <c r="C895" t="s">
        <v>4212</v>
      </c>
    </row>
    <row r="896" spans="2:3" x14ac:dyDescent="0.25">
      <c r="B896" s="214" t="s">
        <v>703</v>
      </c>
      <c r="C896" t="s">
        <v>4213</v>
      </c>
    </row>
    <row r="897" spans="2:3" x14ac:dyDescent="0.25">
      <c r="B897" s="214" t="s">
        <v>1305</v>
      </c>
      <c r="C897" t="s">
        <v>4214</v>
      </c>
    </row>
    <row r="898" spans="2:3" x14ac:dyDescent="0.25">
      <c r="B898" s="214" t="s">
        <v>1306</v>
      </c>
      <c r="C898" t="s">
        <v>4215</v>
      </c>
    </row>
    <row r="899" spans="2:3" x14ac:dyDescent="0.25">
      <c r="B899" s="214" t="s">
        <v>404</v>
      </c>
      <c r="C899" t="s">
        <v>4216</v>
      </c>
    </row>
    <row r="900" spans="2:3" x14ac:dyDescent="0.25">
      <c r="B900" s="214" t="s">
        <v>2014</v>
      </c>
      <c r="C900" t="s">
        <v>4043</v>
      </c>
    </row>
    <row r="901" spans="2:3" x14ac:dyDescent="0.25">
      <c r="B901" s="214" t="s">
        <v>2184</v>
      </c>
      <c r="C901" t="s">
        <v>4217</v>
      </c>
    </row>
    <row r="902" spans="2:3" x14ac:dyDescent="0.25">
      <c r="B902" s="214" t="s">
        <v>2185</v>
      </c>
      <c r="C902" t="s">
        <v>4218</v>
      </c>
    </row>
    <row r="903" spans="2:3" x14ac:dyDescent="0.25">
      <c r="B903" s="214" t="s">
        <v>704</v>
      </c>
      <c r="C903" t="s">
        <v>4219</v>
      </c>
    </row>
    <row r="904" spans="2:3" x14ac:dyDescent="0.25">
      <c r="B904" s="214" t="s">
        <v>2186</v>
      </c>
      <c r="C904" t="s">
        <v>4220</v>
      </c>
    </row>
    <row r="905" spans="2:3" x14ac:dyDescent="0.25">
      <c r="B905" s="214" t="s">
        <v>405</v>
      </c>
      <c r="C905" t="s">
        <v>4221</v>
      </c>
    </row>
    <row r="906" spans="2:3" x14ac:dyDescent="0.25">
      <c r="B906" s="214" t="s">
        <v>2015</v>
      </c>
      <c r="C906" t="s">
        <v>4222</v>
      </c>
    </row>
    <row r="907" spans="2:3" x14ac:dyDescent="0.25">
      <c r="B907" s="214" t="s">
        <v>406</v>
      </c>
      <c r="C907" t="s">
        <v>4223</v>
      </c>
    </row>
    <row r="908" spans="2:3" x14ac:dyDescent="0.25">
      <c r="B908" s="214" t="s">
        <v>705</v>
      </c>
      <c r="C908" t="s">
        <v>4224</v>
      </c>
    </row>
    <row r="909" spans="2:3" x14ac:dyDescent="0.25">
      <c r="B909" s="214" t="s">
        <v>407</v>
      </c>
      <c r="C909" t="s">
        <v>4225</v>
      </c>
    </row>
    <row r="910" spans="2:3" x14ac:dyDescent="0.25">
      <c r="B910" s="214" t="s">
        <v>706</v>
      </c>
      <c r="C910" t="s">
        <v>4226</v>
      </c>
    </row>
    <row r="911" spans="2:3" x14ac:dyDescent="0.25">
      <c r="B911" s="214" t="s">
        <v>2472</v>
      </c>
      <c r="C911" t="s">
        <v>2576</v>
      </c>
    </row>
    <row r="912" spans="2:3" x14ac:dyDescent="0.25">
      <c r="B912" s="214" t="s">
        <v>4227</v>
      </c>
      <c r="C912" t="s">
        <v>4228</v>
      </c>
    </row>
    <row r="913" spans="2:3" x14ac:dyDescent="0.25">
      <c r="B913" s="214" t="s">
        <v>4229</v>
      </c>
      <c r="C913" t="s">
        <v>4230</v>
      </c>
    </row>
    <row r="914" spans="2:3" x14ac:dyDescent="0.25">
      <c r="B914" s="214" t="s">
        <v>4231</v>
      </c>
      <c r="C914" t="s">
        <v>4232</v>
      </c>
    </row>
    <row r="915" spans="2:3" x14ac:dyDescent="0.25">
      <c r="B915" s="214" t="s">
        <v>4233</v>
      </c>
      <c r="C915" t="s">
        <v>4234</v>
      </c>
    </row>
    <row r="916" spans="2:3" x14ac:dyDescent="0.25">
      <c r="B916" s="214" t="s">
        <v>2187</v>
      </c>
      <c r="C916" t="s">
        <v>4235</v>
      </c>
    </row>
    <row r="917" spans="2:3" x14ac:dyDescent="0.25">
      <c r="B917" s="214" t="s">
        <v>2188</v>
      </c>
      <c r="C917" t="s">
        <v>4236</v>
      </c>
    </row>
    <row r="918" spans="2:3" x14ac:dyDescent="0.25">
      <c r="B918" s="214" t="s">
        <v>2189</v>
      </c>
      <c r="C918" t="s">
        <v>4237</v>
      </c>
    </row>
    <row r="919" spans="2:3" x14ac:dyDescent="0.25">
      <c r="B919" s="214" t="s">
        <v>2190</v>
      </c>
      <c r="C919" t="s">
        <v>4238</v>
      </c>
    </row>
    <row r="920" spans="2:3" x14ac:dyDescent="0.25">
      <c r="B920" s="214" t="s">
        <v>2577</v>
      </c>
      <c r="C920" t="s">
        <v>4239</v>
      </c>
    </row>
    <row r="921" spans="2:3" x14ac:dyDescent="0.25">
      <c r="B921" s="214" t="s">
        <v>2578</v>
      </c>
      <c r="C921" t="s">
        <v>4240</v>
      </c>
    </row>
    <row r="922" spans="2:3" x14ac:dyDescent="0.25">
      <c r="B922" s="214" t="s">
        <v>2579</v>
      </c>
      <c r="C922" t="s">
        <v>3584</v>
      </c>
    </row>
    <row r="923" spans="2:3" x14ac:dyDescent="0.25">
      <c r="B923" s="214" t="s">
        <v>707</v>
      </c>
      <c r="C923" t="s">
        <v>4241</v>
      </c>
    </row>
    <row r="924" spans="2:3" x14ac:dyDescent="0.25">
      <c r="B924" s="214" t="s">
        <v>708</v>
      </c>
      <c r="C924" t="s">
        <v>4242</v>
      </c>
    </row>
    <row r="925" spans="2:3" x14ac:dyDescent="0.25">
      <c r="B925" s="214" t="s">
        <v>2580</v>
      </c>
      <c r="C925" t="s">
        <v>3584</v>
      </c>
    </row>
    <row r="926" spans="2:3" x14ac:dyDescent="0.25">
      <c r="B926" s="214" t="s">
        <v>709</v>
      </c>
      <c r="C926" t="s">
        <v>4243</v>
      </c>
    </row>
    <row r="927" spans="2:3" x14ac:dyDescent="0.25">
      <c r="B927" s="214" t="s">
        <v>710</v>
      </c>
      <c r="C927" t="s">
        <v>4244</v>
      </c>
    </row>
    <row r="928" spans="2:3" x14ac:dyDescent="0.25">
      <c r="B928" s="214" t="s">
        <v>711</v>
      </c>
      <c r="C928" t="s">
        <v>4245</v>
      </c>
    </row>
    <row r="929" spans="2:3" x14ac:dyDescent="0.25">
      <c r="B929" s="214" t="s">
        <v>712</v>
      </c>
      <c r="C929" t="s">
        <v>4246</v>
      </c>
    </row>
    <row r="930" spans="2:3" x14ac:dyDescent="0.25">
      <c r="B930" s="214" t="s">
        <v>2191</v>
      </c>
      <c r="C930" t="s">
        <v>4247</v>
      </c>
    </row>
    <row r="931" spans="2:3" x14ac:dyDescent="0.25">
      <c r="B931" s="214" t="s">
        <v>1318</v>
      </c>
      <c r="C931" t="s">
        <v>4248</v>
      </c>
    </row>
    <row r="932" spans="2:3" x14ac:dyDescent="0.25">
      <c r="B932" s="214" t="s">
        <v>1319</v>
      </c>
      <c r="C932" t="s">
        <v>4249</v>
      </c>
    </row>
    <row r="933" spans="2:3" x14ac:dyDescent="0.25">
      <c r="B933" s="214" t="s">
        <v>2309</v>
      </c>
      <c r="C933" t="s">
        <v>4250</v>
      </c>
    </row>
    <row r="934" spans="2:3" x14ac:dyDescent="0.25">
      <c r="B934" s="214" t="s">
        <v>2192</v>
      </c>
      <c r="C934" t="s">
        <v>4251</v>
      </c>
    </row>
    <row r="935" spans="2:3" x14ac:dyDescent="0.25">
      <c r="B935" s="214" t="s">
        <v>2193</v>
      </c>
      <c r="C935" t="s">
        <v>4252</v>
      </c>
    </row>
    <row r="936" spans="2:3" x14ac:dyDescent="0.25">
      <c r="B936" s="214" t="s">
        <v>2194</v>
      </c>
      <c r="C936" t="s">
        <v>4036</v>
      </c>
    </row>
    <row r="937" spans="2:3" x14ac:dyDescent="0.25">
      <c r="B937" s="214" t="s">
        <v>2195</v>
      </c>
      <c r="C937" t="s">
        <v>4253</v>
      </c>
    </row>
    <row r="938" spans="2:3" x14ac:dyDescent="0.25">
      <c r="B938" s="214" t="s">
        <v>1320</v>
      </c>
      <c r="C938" t="s">
        <v>4254</v>
      </c>
    </row>
    <row r="939" spans="2:3" x14ac:dyDescent="0.25">
      <c r="B939" s="214" t="s">
        <v>713</v>
      </c>
      <c r="C939" t="s">
        <v>4255</v>
      </c>
    </row>
    <row r="940" spans="2:3" x14ac:dyDescent="0.25">
      <c r="B940" s="214" t="s">
        <v>714</v>
      </c>
      <c r="C940" t="s">
        <v>4256</v>
      </c>
    </row>
    <row r="941" spans="2:3" x14ac:dyDescent="0.25">
      <c r="B941" s="214" t="s">
        <v>1321</v>
      </c>
      <c r="C941" t="s">
        <v>4257</v>
      </c>
    </row>
    <row r="942" spans="2:3" x14ac:dyDescent="0.25">
      <c r="B942" s="214" t="s">
        <v>715</v>
      </c>
      <c r="C942" t="s">
        <v>4258</v>
      </c>
    </row>
    <row r="943" spans="2:3" x14ac:dyDescent="0.25">
      <c r="B943" s="214" t="s">
        <v>1322</v>
      </c>
      <c r="C943" t="s">
        <v>4259</v>
      </c>
    </row>
    <row r="944" spans="2:3" x14ac:dyDescent="0.25">
      <c r="B944" s="214" t="s">
        <v>1323</v>
      </c>
      <c r="C944" t="s">
        <v>4260</v>
      </c>
    </row>
    <row r="945" spans="2:3" x14ac:dyDescent="0.25">
      <c r="B945" s="214" t="s">
        <v>2581</v>
      </c>
      <c r="C945" t="s">
        <v>4261</v>
      </c>
    </row>
    <row r="946" spans="2:3" x14ac:dyDescent="0.25">
      <c r="B946" s="214" t="s">
        <v>716</v>
      </c>
      <c r="C946" t="s">
        <v>4262</v>
      </c>
    </row>
    <row r="947" spans="2:3" x14ac:dyDescent="0.25">
      <c r="B947" s="214" t="s">
        <v>717</v>
      </c>
      <c r="C947" t="s">
        <v>4263</v>
      </c>
    </row>
    <row r="948" spans="2:3" x14ac:dyDescent="0.25">
      <c r="B948" s="214" t="s">
        <v>718</v>
      </c>
      <c r="C948" t="s">
        <v>4264</v>
      </c>
    </row>
    <row r="949" spans="2:3" x14ac:dyDescent="0.25">
      <c r="B949" s="214" t="s">
        <v>1324</v>
      </c>
      <c r="C949" t="s">
        <v>4265</v>
      </c>
    </row>
    <row r="950" spans="2:3" x14ac:dyDescent="0.25">
      <c r="B950" s="214" t="s">
        <v>719</v>
      </c>
      <c r="C950" t="s">
        <v>4266</v>
      </c>
    </row>
    <row r="951" spans="2:3" x14ac:dyDescent="0.25">
      <c r="B951" s="214" t="s">
        <v>2196</v>
      </c>
      <c r="C951" t="s">
        <v>4217</v>
      </c>
    </row>
    <row r="952" spans="2:3" x14ac:dyDescent="0.25">
      <c r="B952" s="214" t="s">
        <v>720</v>
      </c>
      <c r="C952" t="s">
        <v>4267</v>
      </c>
    </row>
    <row r="953" spans="2:3" x14ac:dyDescent="0.25">
      <c r="B953" s="214" t="s">
        <v>721</v>
      </c>
      <c r="C953" t="s">
        <v>4268</v>
      </c>
    </row>
    <row r="954" spans="2:3" x14ac:dyDescent="0.25">
      <c r="B954" s="214" t="s">
        <v>2197</v>
      </c>
      <c r="C954" t="s">
        <v>4269</v>
      </c>
    </row>
    <row r="955" spans="2:3" x14ac:dyDescent="0.25">
      <c r="B955" s="214" t="s">
        <v>2198</v>
      </c>
      <c r="C955" t="s">
        <v>3583</v>
      </c>
    </row>
    <row r="956" spans="2:3" x14ac:dyDescent="0.25">
      <c r="B956" s="214" t="s">
        <v>2199</v>
      </c>
      <c r="C956" t="s">
        <v>4270</v>
      </c>
    </row>
    <row r="957" spans="2:3" x14ac:dyDescent="0.25">
      <c r="B957" s="214" t="s">
        <v>722</v>
      </c>
      <c r="C957" t="s">
        <v>4271</v>
      </c>
    </row>
    <row r="958" spans="2:3" x14ac:dyDescent="0.25">
      <c r="B958" s="214" t="s">
        <v>723</v>
      </c>
      <c r="C958" t="s">
        <v>4271</v>
      </c>
    </row>
    <row r="959" spans="2:3" x14ac:dyDescent="0.25">
      <c r="B959" s="214" t="s">
        <v>1326</v>
      </c>
      <c r="C959" t="s">
        <v>4272</v>
      </c>
    </row>
    <row r="960" spans="2:3" x14ac:dyDescent="0.25">
      <c r="B960" s="214" t="s">
        <v>1327</v>
      </c>
      <c r="C960" t="s">
        <v>4273</v>
      </c>
    </row>
    <row r="961" spans="2:3" x14ac:dyDescent="0.25">
      <c r="B961" s="214" t="s">
        <v>724</v>
      </c>
      <c r="C961" t="s">
        <v>4274</v>
      </c>
    </row>
    <row r="962" spans="2:3" x14ac:dyDescent="0.25">
      <c r="B962" s="214" t="s">
        <v>725</v>
      </c>
      <c r="C962" t="s">
        <v>4275</v>
      </c>
    </row>
    <row r="963" spans="2:3" x14ac:dyDescent="0.25">
      <c r="B963" s="214" t="s">
        <v>1328</v>
      </c>
      <c r="C963" t="s">
        <v>4276</v>
      </c>
    </row>
    <row r="964" spans="2:3" x14ac:dyDescent="0.25">
      <c r="B964" s="214" t="s">
        <v>2473</v>
      </c>
      <c r="C964" t="s">
        <v>4277</v>
      </c>
    </row>
    <row r="965" spans="2:3" x14ac:dyDescent="0.25">
      <c r="B965" s="214" t="s">
        <v>2582</v>
      </c>
      <c r="C965" t="s">
        <v>4278</v>
      </c>
    </row>
    <row r="966" spans="2:3" x14ac:dyDescent="0.25">
      <c r="B966" s="214" t="s">
        <v>2583</v>
      </c>
      <c r="C966" t="s">
        <v>4279</v>
      </c>
    </row>
    <row r="967" spans="2:3" x14ac:dyDescent="0.25">
      <c r="B967" s="214" t="s">
        <v>2584</v>
      </c>
      <c r="C967" t="s">
        <v>4280</v>
      </c>
    </row>
    <row r="968" spans="2:3" x14ac:dyDescent="0.25">
      <c r="B968" s="214" t="s">
        <v>2585</v>
      </c>
      <c r="C968" t="s">
        <v>4281</v>
      </c>
    </row>
    <row r="969" spans="2:3" x14ac:dyDescent="0.25">
      <c r="B969" s="214" t="s">
        <v>1329</v>
      </c>
      <c r="C969" t="s">
        <v>4282</v>
      </c>
    </row>
    <row r="970" spans="2:3" x14ac:dyDescent="0.25">
      <c r="B970" s="214" t="s">
        <v>1330</v>
      </c>
      <c r="C970" t="s">
        <v>4283</v>
      </c>
    </row>
    <row r="971" spans="2:3" x14ac:dyDescent="0.25">
      <c r="B971" s="214" t="s">
        <v>1331</v>
      </c>
      <c r="C971" t="s">
        <v>4284</v>
      </c>
    </row>
    <row r="972" spans="2:3" x14ac:dyDescent="0.25">
      <c r="B972" s="214" t="s">
        <v>1332</v>
      </c>
      <c r="C972" t="s">
        <v>4285</v>
      </c>
    </row>
    <row r="973" spans="2:3" x14ac:dyDescent="0.25">
      <c r="B973" s="214" t="s">
        <v>1333</v>
      </c>
      <c r="C973" t="s">
        <v>4286</v>
      </c>
    </row>
    <row r="974" spans="2:3" x14ac:dyDescent="0.25">
      <c r="B974" s="214" t="s">
        <v>1334</v>
      </c>
      <c r="C974" t="s">
        <v>4287</v>
      </c>
    </row>
    <row r="975" spans="2:3" x14ac:dyDescent="0.25">
      <c r="B975" s="214" t="s">
        <v>1335</v>
      </c>
      <c r="C975" t="s">
        <v>4288</v>
      </c>
    </row>
    <row r="976" spans="2:3" x14ac:dyDescent="0.25">
      <c r="B976" s="214" t="s">
        <v>1336</v>
      </c>
      <c r="C976" t="s">
        <v>4289</v>
      </c>
    </row>
    <row r="977" spans="2:3" x14ac:dyDescent="0.25">
      <c r="B977" s="214" t="s">
        <v>1807</v>
      </c>
      <c r="C977" t="s">
        <v>4290</v>
      </c>
    </row>
    <row r="978" spans="2:3" x14ac:dyDescent="0.25">
      <c r="B978" s="214" t="s">
        <v>1808</v>
      </c>
      <c r="C978" t="s">
        <v>4291</v>
      </c>
    </row>
    <row r="979" spans="2:3" x14ac:dyDescent="0.25">
      <c r="B979" s="214" t="s">
        <v>1809</v>
      </c>
      <c r="C979" t="s">
        <v>4292</v>
      </c>
    </row>
    <row r="980" spans="2:3" x14ac:dyDescent="0.25">
      <c r="B980" s="214" t="s">
        <v>1810</v>
      </c>
      <c r="C980" t="s">
        <v>4293</v>
      </c>
    </row>
    <row r="981" spans="2:3" x14ac:dyDescent="0.25">
      <c r="B981" s="214" t="s">
        <v>1811</v>
      </c>
      <c r="C981" t="s">
        <v>4294</v>
      </c>
    </row>
    <row r="982" spans="2:3" x14ac:dyDescent="0.25">
      <c r="B982" s="214" t="s">
        <v>1812</v>
      </c>
      <c r="C982" t="s">
        <v>4295</v>
      </c>
    </row>
    <row r="983" spans="2:3" x14ac:dyDescent="0.25">
      <c r="B983" s="214" t="s">
        <v>1813</v>
      </c>
      <c r="C983" t="s">
        <v>4296</v>
      </c>
    </row>
    <row r="984" spans="2:3" x14ac:dyDescent="0.25">
      <c r="B984" s="214" t="s">
        <v>1814</v>
      </c>
      <c r="C984" t="s">
        <v>4297</v>
      </c>
    </row>
    <row r="985" spans="2:3" x14ac:dyDescent="0.25">
      <c r="B985" s="214" t="s">
        <v>1815</v>
      </c>
      <c r="C985" t="s">
        <v>4298</v>
      </c>
    </row>
    <row r="986" spans="2:3" x14ac:dyDescent="0.25">
      <c r="B986" s="214" t="s">
        <v>1816</v>
      </c>
      <c r="C986" t="s">
        <v>4299</v>
      </c>
    </row>
    <row r="987" spans="2:3" x14ac:dyDescent="0.25">
      <c r="B987" s="214" t="s">
        <v>1817</v>
      </c>
      <c r="C987" t="s">
        <v>4300</v>
      </c>
    </row>
    <row r="988" spans="2:3" x14ac:dyDescent="0.25">
      <c r="B988" s="214" t="s">
        <v>1818</v>
      </c>
      <c r="C988" t="s">
        <v>4300</v>
      </c>
    </row>
    <row r="989" spans="2:3" x14ac:dyDescent="0.25">
      <c r="B989" s="214" t="s">
        <v>1819</v>
      </c>
      <c r="C989" t="s">
        <v>4301</v>
      </c>
    </row>
    <row r="990" spans="2:3" x14ac:dyDescent="0.25">
      <c r="B990" s="214" t="s">
        <v>1820</v>
      </c>
      <c r="C990" t="s">
        <v>4302</v>
      </c>
    </row>
    <row r="991" spans="2:3" x14ac:dyDescent="0.25">
      <c r="B991" s="214" t="s">
        <v>1821</v>
      </c>
      <c r="C991" t="s">
        <v>4303</v>
      </c>
    </row>
    <row r="992" spans="2:3" x14ac:dyDescent="0.25">
      <c r="B992" s="214" t="s">
        <v>1340</v>
      </c>
      <c r="C992" t="s">
        <v>4304</v>
      </c>
    </row>
    <row r="993" spans="2:3" x14ac:dyDescent="0.25">
      <c r="B993" s="214" t="s">
        <v>1341</v>
      </c>
      <c r="C993" t="s">
        <v>4290</v>
      </c>
    </row>
    <row r="994" spans="2:3" x14ac:dyDescent="0.25">
      <c r="B994" s="214" t="s">
        <v>726</v>
      </c>
      <c r="C994" t="s">
        <v>4305</v>
      </c>
    </row>
    <row r="995" spans="2:3" x14ac:dyDescent="0.25">
      <c r="B995" s="214" t="s">
        <v>727</v>
      </c>
      <c r="C995" t="s">
        <v>4306</v>
      </c>
    </row>
    <row r="996" spans="2:3" x14ac:dyDescent="0.25">
      <c r="B996" s="214" t="s">
        <v>728</v>
      </c>
      <c r="C996" t="s">
        <v>4307</v>
      </c>
    </row>
    <row r="997" spans="2:3" x14ac:dyDescent="0.25">
      <c r="B997" s="214" t="s">
        <v>729</v>
      </c>
      <c r="C997" t="s">
        <v>4308</v>
      </c>
    </row>
    <row r="998" spans="2:3" x14ac:dyDescent="0.25">
      <c r="B998" s="214" t="s">
        <v>730</v>
      </c>
      <c r="C998" t="s">
        <v>4309</v>
      </c>
    </row>
    <row r="999" spans="2:3" x14ac:dyDescent="0.25">
      <c r="B999" s="214" t="s">
        <v>731</v>
      </c>
      <c r="C999" t="s">
        <v>4310</v>
      </c>
    </row>
    <row r="1000" spans="2:3" x14ac:dyDescent="0.25">
      <c r="B1000" s="214" t="s">
        <v>732</v>
      </c>
      <c r="C1000" t="s">
        <v>4311</v>
      </c>
    </row>
    <row r="1001" spans="2:3" x14ac:dyDescent="0.25">
      <c r="B1001" s="214" t="s">
        <v>733</v>
      </c>
      <c r="C1001" t="s">
        <v>4312</v>
      </c>
    </row>
    <row r="1002" spans="2:3" x14ac:dyDescent="0.25">
      <c r="B1002" s="214" t="s">
        <v>734</v>
      </c>
      <c r="C1002" t="s">
        <v>4313</v>
      </c>
    </row>
    <row r="1003" spans="2:3" x14ac:dyDescent="0.25">
      <c r="B1003" s="214" t="s">
        <v>735</v>
      </c>
      <c r="C1003" t="s">
        <v>4314</v>
      </c>
    </row>
    <row r="1004" spans="2:3" x14ac:dyDescent="0.25">
      <c r="B1004" s="214" t="s">
        <v>736</v>
      </c>
      <c r="C1004" t="s">
        <v>4289</v>
      </c>
    </row>
    <row r="1005" spans="2:3" x14ac:dyDescent="0.25">
      <c r="B1005" s="214" t="s">
        <v>1343</v>
      </c>
      <c r="C1005" t="s">
        <v>4315</v>
      </c>
    </row>
    <row r="1006" spans="2:3" x14ac:dyDescent="0.25">
      <c r="B1006" s="214" t="s">
        <v>737</v>
      </c>
      <c r="C1006" t="s">
        <v>4316</v>
      </c>
    </row>
    <row r="1007" spans="2:3" x14ac:dyDescent="0.25">
      <c r="B1007" s="214" t="s">
        <v>738</v>
      </c>
      <c r="C1007" t="s">
        <v>4317</v>
      </c>
    </row>
    <row r="1008" spans="2:3" x14ac:dyDescent="0.25">
      <c r="B1008" s="214" t="s">
        <v>739</v>
      </c>
      <c r="C1008" t="s">
        <v>4318</v>
      </c>
    </row>
    <row r="1009" spans="2:3" x14ac:dyDescent="0.25">
      <c r="B1009" s="214" t="s">
        <v>740</v>
      </c>
      <c r="C1009" t="s">
        <v>4319</v>
      </c>
    </row>
    <row r="1010" spans="2:3" x14ac:dyDescent="0.25">
      <c r="B1010" s="214" t="s">
        <v>741</v>
      </c>
      <c r="C1010" t="s">
        <v>4251</v>
      </c>
    </row>
    <row r="1011" spans="2:3" x14ac:dyDescent="0.25">
      <c r="B1011" s="214" t="s">
        <v>1344</v>
      </c>
      <c r="C1011" t="s">
        <v>4320</v>
      </c>
    </row>
    <row r="1012" spans="2:3" x14ac:dyDescent="0.25">
      <c r="B1012" s="214" t="s">
        <v>1345</v>
      </c>
      <c r="C1012" t="s">
        <v>4321</v>
      </c>
    </row>
    <row r="1013" spans="2:3" x14ac:dyDescent="0.25">
      <c r="B1013" s="214" t="s">
        <v>1346</v>
      </c>
      <c r="C1013" t="s">
        <v>4322</v>
      </c>
    </row>
    <row r="1014" spans="2:3" x14ac:dyDescent="0.25">
      <c r="B1014" s="214" t="s">
        <v>1347</v>
      </c>
      <c r="C1014" t="s">
        <v>4323</v>
      </c>
    </row>
    <row r="1015" spans="2:3" x14ac:dyDescent="0.25">
      <c r="B1015" s="214" t="s">
        <v>2200</v>
      </c>
      <c r="C1015" t="s">
        <v>1913</v>
      </c>
    </row>
    <row r="1016" spans="2:3" x14ac:dyDescent="0.25">
      <c r="B1016" s="214" t="s">
        <v>1348</v>
      </c>
      <c r="C1016" t="s">
        <v>4324</v>
      </c>
    </row>
    <row r="1017" spans="2:3" x14ac:dyDescent="0.25">
      <c r="B1017" s="214" t="s">
        <v>742</v>
      </c>
      <c r="C1017" t="s">
        <v>4325</v>
      </c>
    </row>
    <row r="1018" spans="2:3" x14ac:dyDescent="0.25">
      <c r="B1018" s="214" t="s">
        <v>2201</v>
      </c>
      <c r="C1018" t="s">
        <v>4326</v>
      </c>
    </row>
    <row r="1019" spans="2:3" x14ac:dyDescent="0.25">
      <c r="B1019" s="214" t="s">
        <v>1767</v>
      </c>
      <c r="C1019" t="s">
        <v>4136</v>
      </c>
    </row>
    <row r="1020" spans="2:3" x14ac:dyDescent="0.25">
      <c r="B1020" s="214" t="s">
        <v>1349</v>
      </c>
      <c r="C1020" t="s">
        <v>4327</v>
      </c>
    </row>
    <row r="1021" spans="2:3" x14ac:dyDescent="0.25">
      <c r="B1021" s="214" t="s">
        <v>1350</v>
      </c>
      <c r="C1021" t="s">
        <v>4328</v>
      </c>
    </row>
    <row r="1022" spans="2:3" x14ac:dyDescent="0.25">
      <c r="B1022" s="214" t="s">
        <v>1351</v>
      </c>
      <c r="C1022" t="s">
        <v>4329</v>
      </c>
    </row>
    <row r="1023" spans="2:3" x14ac:dyDescent="0.25">
      <c r="B1023" s="214" t="s">
        <v>1352</v>
      </c>
      <c r="C1023" t="s">
        <v>4330</v>
      </c>
    </row>
    <row r="1024" spans="2:3" x14ac:dyDescent="0.25">
      <c r="B1024" s="214" t="s">
        <v>1353</v>
      </c>
      <c r="C1024" t="s">
        <v>4331</v>
      </c>
    </row>
    <row r="1025" spans="2:3" x14ac:dyDescent="0.25">
      <c r="B1025" s="214" t="s">
        <v>1354</v>
      </c>
      <c r="C1025" t="s">
        <v>4332</v>
      </c>
    </row>
    <row r="1026" spans="2:3" x14ac:dyDescent="0.25">
      <c r="B1026" s="214" t="s">
        <v>1355</v>
      </c>
      <c r="C1026" t="s">
        <v>4333</v>
      </c>
    </row>
    <row r="1027" spans="2:3" x14ac:dyDescent="0.25">
      <c r="B1027" s="214" t="s">
        <v>1356</v>
      </c>
      <c r="C1027" t="s">
        <v>4334</v>
      </c>
    </row>
    <row r="1028" spans="2:3" x14ac:dyDescent="0.25">
      <c r="B1028" s="214" t="s">
        <v>1357</v>
      </c>
      <c r="C1028" t="s">
        <v>4335</v>
      </c>
    </row>
    <row r="1029" spans="2:3" x14ac:dyDescent="0.25">
      <c r="B1029" s="214" t="s">
        <v>743</v>
      </c>
      <c r="C1029" t="s">
        <v>4336</v>
      </c>
    </row>
    <row r="1030" spans="2:3" x14ac:dyDescent="0.25">
      <c r="B1030" s="214" t="s">
        <v>744</v>
      </c>
      <c r="C1030" t="s">
        <v>4337</v>
      </c>
    </row>
    <row r="1031" spans="2:3" x14ac:dyDescent="0.25">
      <c r="B1031" s="214" t="s">
        <v>1359</v>
      </c>
      <c r="C1031" t="s">
        <v>4338</v>
      </c>
    </row>
    <row r="1032" spans="2:3" x14ac:dyDescent="0.25">
      <c r="B1032" s="214" t="s">
        <v>745</v>
      </c>
      <c r="C1032" t="s">
        <v>4339</v>
      </c>
    </row>
    <row r="1033" spans="2:3" x14ac:dyDescent="0.25">
      <c r="B1033" s="214" t="s">
        <v>1360</v>
      </c>
      <c r="C1033" t="s">
        <v>4340</v>
      </c>
    </row>
    <row r="1034" spans="2:3" x14ac:dyDescent="0.25">
      <c r="B1034" s="214" t="s">
        <v>1361</v>
      </c>
      <c r="C1034" t="s">
        <v>4341</v>
      </c>
    </row>
    <row r="1035" spans="2:3" x14ac:dyDescent="0.25">
      <c r="B1035" s="214" t="s">
        <v>1362</v>
      </c>
      <c r="C1035" t="s">
        <v>4342</v>
      </c>
    </row>
    <row r="1036" spans="2:3" x14ac:dyDescent="0.25">
      <c r="B1036" s="214" t="s">
        <v>2241</v>
      </c>
      <c r="C1036" t="s">
        <v>4343</v>
      </c>
    </row>
    <row r="1037" spans="2:3" x14ac:dyDescent="0.25">
      <c r="B1037" s="214" t="s">
        <v>2242</v>
      </c>
      <c r="C1037" t="s">
        <v>4344</v>
      </c>
    </row>
    <row r="1038" spans="2:3" x14ac:dyDescent="0.25">
      <c r="B1038" s="214" t="s">
        <v>1844</v>
      </c>
      <c r="C1038" t="s">
        <v>4345</v>
      </c>
    </row>
    <row r="1039" spans="2:3" x14ac:dyDescent="0.25">
      <c r="B1039" s="214" t="s">
        <v>1768</v>
      </c>
      <c r="C1039" t="s">
        <v>4346</v>
      </c>
    </row>
    <row r="1040" spans="2:3" x14ac:dyDescent="0.25">
      <c r="B1040" s="214" t="s">
        <v>2310</v>
      </c>
      <c r="C1040" t="s">
        <v>4347</v>
      </c>
    </row>
    <row r="1041" spans="2:3" x14ac:dyDescent="0.25">
      <c r="B1041" s="214" t="s">
        <v>2016</v>
      </c>
      <c r="C1041" t="s">
        <v>4348</v>
      </c>
    </row>
    <row r="1042" spans="2:3" x14ac:dyDescent="0.25">
      <c r="B1042" s="214" t="s">
        <v>2017</v>
      </c>
      <c r="C1042" t="s">
        <v>4349</v>
      </c>
    </row>
    <row r="1043" spans="2:3" x14ac:dyDescent="0.25">
      <c r="B1043" s="214" t="s">
        <v>2018</v>
      </c>
      <c r="C1043" t="s">
        <v>4350</v>
      </c>
    </row>
    <row r="1044" spans="2:3" x14ac:dyDescent="0.25">
      <c r="B1044" s="214" t="s">
        <v>1769</v>
      </c>
      <c r="C1044" t="s">
        <v>4351</v>
      </c>
    </row>
    <row r="1045" spans="2:3" x14ac:dyDescent="0.25">
      <c r="B1045" s="214" t="s">
        <v>1770</v>
      </c>
      <c r="C1045" t="s">
        <v>4352</v>
      </c>
    </row>
    <row r="1046" spans="2:3" x14ac:dyDescent="0.25">
      <c r="B1046" s="214" t="s">
        <v>1845</v>
      </c>
      <c r="C1046" t="s">
        <v>4353</v>
      </c>
    </row>
    <row r="1047" spans="2:3" x14ac:dyDescent="0.25">
      <c r="B1047" s="214" t="s">
        <v>746</v>
      </c>
      <c r="C1047" t="s">
        <v>4354</v>
      </c>
    </row>
    <row r="1048" spans="2:3" x14ac:dyDescent="0.25">
      <c r="B1048" s="214" t="s">
        <v>1846</v>
      </c>
      <c r="C1048" t="s">
        <v>4355</v>
      </c>
    </row>
    <row r="1049" spans="2:3" x14ac:dyDescent="0.25">
      <c r="B1049" s="214" t="s">
        <v>1771</v>
      </c>
      <c r="C1049" t="s">
        <v>4356</v>
      </c>
    </row>
    <row r="1050" spans="2:3" x14ac:dyDescent="0.25">
      <c r="B1050" s="214" t="s">
        <v>2586</v>
      </c>
      <c r="C1050" t="s">
        <v>4357</v>
      </c>
    </row>
    <row r="1051" spans="2:3" x14ac:dyDescent="0.25">
      <c r="B1051" s="214" t="s">
        <v>2587</v>
      </c>
      <c r="C1051" t="s">
        <v>4358</v>
      </c>
    </row>
    <row r="1052" spans="2:3" x14ac:dyDescent="0.25">
      <c r="B1052" s="214" t="s">
        <v>747</v>
      </c>
      <c r="C1052" t="s">
        <v>4359</v>
      </c>
    </row>
    <row r="1053" spans="2:3" x14ac:dyDescent="0.25">
      <c r="B1053" s="214" t="s">
        <v>1772</v>
      </c>
      <c r="C1053" t="s">
        <v>4360</v>
      </c>
    </row>
    <row r="1054" spans="2:3" x14ac:dyDescent="0.25">
      <c r="B1054" s="214" t="s">
        <v>748</v>
      </c>
      <c r="C1054" t="s">
        <v>4361</v>
      </c>
    </row>
    <row r="1055" spans="2:3" x14ac:dyDescent="0.25">
      <c r="B1055" s="214" t="s">
        <v>2588</v>
      </c>
      <c r="C1055" t="s">
        <v>3411</v>
      </c>
    </row>
    <row r="1056" spans="2:3" x14ac:dyDescent="0.25">
      <c r="B1056" s="214" t="s">
        <v>1847</v>
      </c>
      <c r="C1056" t="s">
        <v>4362</v>
      </c>
    </row>
    <row r="1057" spans="2:3" x14ac:dyDescent="0.25">
      <c r="B1057" s="214" t="s">
        <v>2243</v>
      </c>
      <c r="C1057" t="s">
        <v>4363</v>
      </c>
    </row>
    <row r="1058" spans="2:3" x14ac:dyDescent="0.25">
      <c r="B1058" s="214" t="s">
        <v>749</v>
      </c>
      <c r="C1058" t="s">
        <v>4364</v>
      </c>
    </row>
    <row r="1059" spans="2:3" x14ac:dyDescent="0.25">
      <c r="B1059" s="214" t="s">
        <v>750</v>
      </c>
      <c r="C1059" t="s">
        <v>4365</v>
      </c>
    </row>
    <row r="1060" spans="2:3" x14ac:dyDescent="0.25">
      <c r="B1060" s="214" t="s">
        <v>1773</v>
      </c>
      <c r="C1060" t="s">
        <v>1774</v>
      </c>
    </row>
    <row r="1061" spans="2:3" x14ac:dyDescent="0.25">
      <c r="B1061" s="214" t="s">
        <v>1775</v>
      </c>
      <c r="C1061" t="s">
        <v>4366</v>
      </c>
    </row>
    <row r="1062" spans="2:3" x14ac:dyDescent="0.25">
      <c r="B1062" s="214" t="s">
        <v>1776</v>
      </c>
      <c r="C1062" t="s">
        <v>4367</v>
      </c>
    </row>
    <row r="1063" spans="2:3" x14ac:dyDescent="0.25">
      <c r="B1063" s="214" t="s">
        <v>1777</v>
      </c>
      <c r="C1063" t="s">
        <v>4368</v>
      </c>
    </row>
    <row r="1064" spans="2:3" x14ac:dyDescent="0.25">
      <c r="B1064" s="214" t="s">
        <v>1778</v>
      </c>
      <c r="C1064" t="s">
        <v>4369</v>
      </c>
    </row>
    <row r="1065" spans="2:3" x14ac:dyDescent="0.25">
      <c r="B1065" s="214" t="s">
        <v>1779</v>
      </c>
      <c r="C1065" t="s">
        <v>4370</v>
      </c>
    </row>
    <row r="1066" spans="2:3" x14ac:dyDescent="0.25">
      <c r="B1066" s="214" t="s">
        <v>2589</v>
      </c>
      <c r="C1066" t="s">
        <v>4371</v>
      </c>
    </row>
    <row r="1067" spans="2:3" x14ac:dyDescent="0.25">
      <c r="B1067" s="214" t="s">
        <v>1780</v>
      </c>
      <c r="C1067" t="s">
        <v>4372</v>
      </c>
    </row>
    <row r="1068" spans="2:3" x14ac:dyDescent="0.25">
      <c r="B1068" s="214" t="s">
        <v>1781</v>
      </c>
      <c r="C1068" t="s">
        <v>4138</v>
      </c>
    </row>
    <row r="1069" spans="2:3" x14ac:dyDescent="0.25">
      <c r="B1069" s="214" t="s">
        <v>2474</v>
      </c>
      <c r="C1069" t="s">
        <v>1913</v>
      </c>
    </row>
    <row r="1070" spans="2:3" x14ac:dyDescent="0.25">
      <c r="B1070" s="214" t="s">
        <v>2475</v>
      </c>
      <c r="C1070" t="s">
        <v>4136</v>
      </c>
    </row>
    <row r="1071" spans="2:3" x14ac:dyDescent="0.25">
      <c r="B1071" s="214" t="s">
        <v>2590</v>
      </c>
      <c r="C1071" t="s">
        <v>4373</v>
      </c>
    </row>
    <row r="1072" spans="2:3" x14ac:dyDescent="0.25">
      <c r="B1072" s="214" t="s">
        <v>2591</v>
      </c>
      <c r="C1072" t="s">
        <v>4374</v>
      </c>
    </row>
    <row r="1073" spans="2:3" x14ac:dyDescent="0.25">
      <c r="B1073" s="214" t="s">
        <v>751</v>
      </c>
      <c r="C1073" t="s">
        <v>4375</v>
      </c>
    </row>
    <row r="1074" spans="2:3" x14ac:dyDescent="0.25">
      <c r="B1074" s="214" t="s">
        <v>752</v>
      </c>
      <c r="C1074" t="s">
        <v>4375</v>
      </c>
    </row>
    <row r="1075" spans="2:3" x14ac:dyDescent="0.25">
      <c r="B1075" s="214" t="s">
        <v>1849</v>
      </c>
      <c r="C1075" t="s">
        <v>4376</v>
      </c>
    </row>
    <row r="1076" spans="2:3" x14ac:dyDescent="0.25">
      <c r="B1076" s="214" t="s">
        <v>1850</v>
      </c>
      <c r="C1076" t="s">
        <v>4377</v>
      </c>
    </row>
    <row r="1077" spans="2:3" x14ac:dyDescent="0.25">
      <c r="B1077" s="214" t="s">
        <v>1851</v>
      </c>
      <c r="C1077" t="s">
        <v>4378</v>
      </c>
    </row>
    <row r="1078" spans="2:3" x14ac:dyDescent="0.25">
      <c r="B1078" s="214" t="s">
        <v>1852</v>
      </c>
      <c r="C1078" t="s">
        <v>4379</v>
      </c>
    </row>
    <row r="1079" spans="2:3" x14ac:dyDescent="0.25">
      <c r="B1079" s="214" t="s">
        <v>2592</v>
      </c>
      <c r="C1079" t="s">
        <v>4380</v>
      </c>
    </row>
    <row r="1080" spans="2:3" x14ac:dyDescent="0.25">
      <c r="B1080" s="214" t="s">
        <v>1853</v>
      </c>
      <c r="C1080" t="s">
        <v>4381</v>
      </c>
    </row>
    <row r="1081" spans="2:3" x14ac:dyDescent="0.25">
      <c r="B1081" s="214" t="s">
        <v>1854</v>
      </c>
      <c r="C1081" t="s">
        <v>4382</v>
      </c>
    </row>
    <row r="1082" spans="2:3" x14ac:dyDescent="0.25">
      <c r="B1082" s="214" t="s">
        <v>2311</v>
      </c>
      <c r="C1082" t="s">
        <v>4383</v>
      </c>
    </row>
    <row r="1083" spans="2:3" x14ac:dyDescent="0.25">
      <c r="B1083" s="214" t="s">
        <v>1855</v>
      </c>
      <c r="C1083" t="s">
        <v>4384</v>
      </c>
    </row>
    <row r="1084" spans="2:3" x14ac:dyDescent="0.25">
      <c r="B1084" s="214" t="s">
        <v>1856</v>
      </c>
      <c r="C1084" t="s">
        <v>4385</v>
      </c>
    </row>
    <row r="1085" spans="2:3" x14ac:dyDescent="0.25">
      <c r="B1085" s="214" t="s">
        <v>2593</v>
      </c>
      <c r="C1085" t="s">
        <v>4386</v>
      </c>
    </row>
    <row r="1086" spans="2:3" x14ac:dyDescent="0.25">
      <c r="B1086" s="214" t="s">
        <v>753</v>
      </c>
      <c r="C1086" t="s">
        <v>4387</v>
      </c>
    </row>
    <row r="1087" spans="2:3" x14ac:dyDescent="0.25">
      <c r="B1087" s="214" t="s">
        <v>1857</v>
      </c>
      <c r="C1087" t="s">
        <v>4388</v>
      </c>
    </row>
    <row r="1088" spans="2:3" x14ac:dyDescent="0.25">
      <c r="B1088" s="214" t="s">
        <v>1858</v>
      </c>
      <c r="C1088" t="s">
        <v>4389</v>
      </c>
    </row>
    <row r="1089" spans="2:3" x14ac:dyDescent="0.25">
      <c r="B1089" s="214" t="s">
        <v>1859</v>
      </c>
      <c r="C1089" t="s">
        <v>4390</v>
      </c>
    </row>
    <row r="1090" spans="2:3" x14ac:dyDescent="0.25">
      <c r="B1090" s="214" t="s">
        <v>1860</v>
      </c>
      <c r="C1090" t="s">
        <v>4391</v>
      </c>
    </row>
    <row r="1091" spans="2:3" x14ac:dyDescent="0.25">
      <c r="B1091" s="214" t="s">
        <v>1861</v>
      </c>
      <c r="C1091" t="s">
        <v>4392</v>
      </c>
    </row>
    <row r="1092" spans="2:3" x14ac:dyDescent="0.25">
      <c r="B1092" s="214" t="s">
        <v>1862</v>
      </c>
      <c r="C1092" t="s">
        <v>4393</v>
      </c>
    </row>
    <row r="1093" spans="2:3" x14ac:dyDescent="0.25">
      <c r="B1093" s="214" t="s">
        <v>1863</v>
      </c>
      <c r="C1093" t="s">
        <v>4394</v>
      </c>
    </row>
    <row r="1094" spans="2:3" x14ac:dyDescent="0.25">
      <c r="B1094" s="214" t="s">
        <v>1864</v>
      </c>
      <c r="C1094" t="s">
        <v>4395</v>
      </c>
    </row>
    <row r="1095" spans="2:3" x14ac:dyDescent="0.25">
      <c r="B1095" s="214" t="s">
        <v>754</v>
      </c>
      <c r="C1095" t="s">
        <v>4396</v>
      </c>
    </row>
    <row r="1096" spans="2:3" x14ac:dyDescent="0.25">
      <c r="B1096" s="214" t="s">
        <v>1865</v>
      </c>
      <c r="C1096" t="s">
        <v>4397</v>
      </c>
    </row>
    <row r="1097" spans="2:3" x14ac:dyDescent="0.25">
      <c r="B1097" s="214" t="s">
        <v>1866</v>
      </c>
      <c r="C1097" t="s">
        <v>4398</v>
      </c>
    </row>
    <row r="1098" spans="2:3" x14ac:dyDescent="0.25">
      <c r="B1098" s="214" t="s">
        <v>1867</v>
      </c>
      <c r="C1098" t="s">
        <v>4399</v>
      </c>
    </row>
    <row r="1099" spans="2:3" x14ac:dyDescent="0.25">
      <c r="B1099" s="214" t="s">
        <v>1868</v>
      </c>
      <c r="C1099" t="s">
        <v>4400</v>
      </c>
    </row>
    <row r="1100" spans="2:3" x14ac:dyDescent="0.25">
      <c r="B1100" s="214" t="s">
        <v>1869</v>
      </c>
      <c r="C1100" t="s">
        <v>4401</v>
      </c>
    </row>
    <row r="1101" spans="2:3" x14ac:dyDescent="0.25">
      <c r="B1101" s="214" t="s">
        <v>1870</v>
      </c>
      <c r="C1101" t="s">
        <v>4402</v>
      </c>
    </row>
    <row r="1102" spans="2:3" x14ac:dyDescent="0.25">
      <c r="B1102" s="214" t="s">
        <v>1871</v>
      </c>
      <c r="C1102" t="s">
        <v>4403</v>
      </c>
    </row>
    <row r="1103" spans="2:3" x14ac:dyDescent="0.25">
      <c r="B1103" s="214" t="s">
        <v>1872</v>
      </c>
      <c r="C1103" t="s">
        <v>4404</v>
      </c>
    </row>
    <row r="1104" spans="2:3" x14ac:dyDescent="0.25">
      <c r="B1104" s="214" t="s">
        <v>755</v>
      </c>
      <c r="C1104" t="s">
        <v>4405</v>
      </c>
    </row>
    <row r="1105" spans="2:3" x14ac:dyDescent="0.25">
      <c r="B1105" s="214" t="s">
        <v>756</v>
      </c>
      <c r="C1105" t="s">
        <v>4406</v>
      </c>
    </row>
    <row r="1106" spans="2:3" x14ac:dyDescent="0.25">
      <c r="B1106" s="214" t="s">
        <v>757</v>
      </c>
      <c r="C1106" t="s">
        <v>4407</v>
      </c>
    </row>
    <row r="1107" spans="2:3" x14ac:dyDescent="0.25">
      <c r="B1107" s="214" t="s">
        <v>1874</v>
      </c>
      <c r="C1107" t="s">
        <v>4303</v>
      </c>
    </row>
    <row r="1108" spans="2:3" x14ac:dyDescent="0.25">
      <c r="B1108" s="214" t="s">
        <v>1875</v>
      </c>
      <c r="C1108" t="s">
        <v>4408</v>
      </c>
    </row>
    <row r="1109" spans="2:3" x14ac:dyDescent="0.25">
      <c r="B1109" s="214" t="s">
        <v>1876</v>
      </c>
      <c r="C1109" t="s">
        <v>4409</v>
      </c>
    </row>
    <row r="1110" spans="2:3" x14ac:dyDescent="0.25">
      <c r="B1110" s="214" t="s">
        <v>1877</v>
      </c>
      <c r="C1110" t="s">
        <v>4410</v>
      </c>
    </row>
    <row r="1111" spans="2:3" x14ac:dyDescent="0.25">
      <c r="B1111" s="214" t="s">
        <v>1878</v>
      </c>
      <c r="C1111" t="s">
        <v>4411</v>
      </c>
    </row>
    <row r="1112" spans="2:3" x14ac:dyDescent="0.25">
      <c r="B1112" s="214" t="s">
        <v>1879</v>
      </c>
      <c r="C1112" t="s">
        <v>4412</v>
      </c>
    </row>
    <row r="1113" spans="2:3" x14ac:dyDescent="0.25">
      <c r="B1113" s="214" t="s">
        <v>1880</v>
      </c>
      <c r="C1113" t="s">
        <v>4413</v>
      </c>
    </row>
    <row r="1114" spans="2:3" x14ac:dyDescent="0.25">
      <c r="B1114" s="214" t="s">
        <v>1881</v>
      </c>
      <c r="C1114" t="s">
        <v>4414</v>
      </c>
    </row>
    <row r="1115" spans="2:3" x14ac:dyDescent="0.25">
      <c r="B1115" s="214" t="s">
        <v>1882</v>
      </c>
      <c r="C1115" t="s">
        <v>4415</v>
      </c>
    </row>
    <row r="1116" spans="2:3" x14ac:dyDescent="0.25">
      <c r="B1116" s="214" t="s">
        <v>1883</v>
      </c>
      <c r="C1116" t="s">
        <v>4416</v>
      </c>
    </row>
    <row r="1117" spans="2:3" x14ac:dyDescent="0.25">
      <c r="B1117" s="214" t="s">
        <v>1884</v>
      </c>
      <c r="C1117" t="s">
        <v>4417</v>
      </c>
    </row>
    <row r="1118" spans="2:3" x14ac:dyDescent="0.25">
      <c r="B1118" s="214" t="s">
        <v>1885</v>
      </c>
      <c r="C1118" t="s">
        <v>4418</v>
      </c>
    </row>
    <row r="1119" spans="2:3" x14ac:dyDescent="0.25">
      <c r="B1119" s="214" t="s">
        <v>1886</v>
      </c>
      <c r="C1119" t="s">
        <v>4419</v>
      </c>
    </row>
    <row r="1120" spans="2:3" x14ac:dyDescent="0.25">
      <c r="B1120" s="214" t="s">
        <v>1887</v>
      </c>
      <c r="C1120" t="s">
        <v>4420</v>
      </c>
    </row>
    <row r="1121" spans="2:3" x14ac:dyDescent="0.25">
      <c r="B1121" s="214" t="s">
        <v>1888</v>
      </c>
      <c r="C1121" t="s">
        <v>4421</v>
      </c>
    </row>
    <row r="1122" spans="2:3" x14ac:dyDescent="0.25">
      <c r="B1122" s="214" t="s">
        <v>2312</v>
      </c>
      <c r="C1122" t="s">
        <v>4422</v>
      </c>
    </row>
    <row r="1123" spans="2:3" x14ac:dyDescent="0.25">
      <c r="B1123" s="214" t="s">
        <v>1782</v>
      </c>
      <c r="C1123" t="s">
        <v>4423</v>
      </c>
    </row>
    <row r="1124" spans="2:3" x14ac:dyDescent="0.25">
      <c r="B1124" s="214" t="s">
        <v>2210</v>
      </c>
      <c r="C1124" t="s">
        <v>4424</v>
      </c>
    </row>
    <row r="1125" spans="2:3" x14ac:dyDescent="0.25">
      <c r="B1125" s="214" t="s">
        <v>2476</v>
      </c>
      <c r="C1125" t="s">
        <v>4425</v>
      </c>
    </row>
    <row r="1126" spans="2:3" x14ac:dyDescent="0.25">
      <c r="B1126" s="214" t="s">
        <v>2594</v>
      </c>
      <c r="C1126" t="s">
        <v>4277</v>
      </c>
    </row>
    <row r="1127" spans="2:3" x14ac:dyDescent="0.25">
      <c r="B1127" s="214" t="s">
        <v>2595</v>
      </c>
      <c r="C1127" t="s">
        <v>4426</v>
      </c>
    </row>
    <row r="1128" spans="2:3" x14ac:dyDescent="0.25">
      <c r="B1128" s="214" t="s">
        <v>758</v>
      </c>
      <c r="C1128" t="s">
        <v>4427</v>
      </c>
    </row>
    <row r="1129" spans="2:3" x14ac:dyDescent="0.25">
      <c r="B1129" s="214" t="s">
        <v>759</v>
      </c>
      <c r="C1129" t="s">
        <v>4428</v>
      </c>
    </row>
    <row r="1130" spans="2:3" x14ac:dyDescent="0.25">
      <c r="B1130" s="214" t="s">
        <v>760</v>
      </c>
      <c r="C1130" t="s">
        <v>4429</v>
      </c>
    </row>
    <row r="1131" spans="2:3" x14ac:dyDescent="0.25">
      <c r="B1131" s="214" t="s">
        <v>761</v>
      </c>
      <c r="C1131" t="s">
        <v>4430</v>
      </c>
    </row>
    <row r="1132" spans="2:3" x14ac:dyDescent="0.25">
      <c r="B1132" s="214" t="s">
        <v>2477</v>
      </c>
      <c r="C1132" t="s">
        <v>4431</v>
      </c>
    </row>
    <row r="1133" spans="2:3" x14ac:dyDescent="0.25">
      <c r="B1133" s="214" t="s">
        <v>762</v>
      </c>
      <c r="C1133" t="s">
        <v>4432</v>
      </c>
    </row>
    <row r="1134" spans="2:3" x14ac:dyDescent="0.25">
      <c r="B1134" s="214" t="s">
        <v>763</v>
      </c>
      <c r="C1134" t="s">
        <v>4433</v>
      </c>
    </row>
    <row r="1135" spans="2:3" x14ac:dyDescent="0.25">
      <c r="B1135" s="214" t="s">
        <v>764</v>
      </c>
      <c r="C1135" t="s">
        <v>4434</v>
      </c>
    </row>
    <row r="1136" spans="2:3" x14ac:dyDescent="0.25">
      <c r="B1136" s="214" t="s">
        <v>765</v>
      </c>
      <c r="C1136" t="s">
        <v>4435</v>
      </c>
    </row>
    <row r="1137" spans="2:3" x14ac:dyDescent="0.25">
      <c r="B1137" s="214" t="s">
        <v>766</v>
      </c>
      <c r="C1137" t="s">
        <v>4436</v>
      </c>
    </row>
    <row r="1138" spans="2:3" x14ac:dyDescent="0.25">
      <c r="B1138" s="214" t="s">
        <v>1890</v>
      </c>
      <c r="C1138" t="s">
        <v>4437</v>
      </c>
    </row>
    <row r="1139" spans="2:3" x14ac:dyDescent="0.25">
      <c r="B1139" s="214" t="s">
        <v>767</v>
      </c>
      <c r="C1139" t="s">
        <v>4438</v>
      </c>
    </row>
    <row r="1140" spans="2:3" x14ac:dyDescent="0.25">
      <c r="B1140" s="214" t="s">
        <v>768</v>
      </c>
      <c r="C1140" t="s">
        <v>4439</v>
      </c>
    </row>
    <row r="1141" spans="2:3" x14ac:dyDescent="0.25">
      <c r="B1141" s="214" t="s">
        <v>1891</v>
      </c>
      <c r="C1141" t="s">
        <v>4440</v>
      </c>
    </row>
    <row r="1142" spans="2:3" x14ac:dyDescent="0.25">
      <c r="B1142" s="214" t="s">
        <v>769</v>
      </c>
      <c r="C1142" t="s">
        <v>4441</v>
      </c>
    </row>
    <row r="1143" spans="2:3" x14ac:dyDescent="0.25">
      <c r="B1143" s="214" t="s">
        <v>770</v>
      </c>
      <c r="C1143" t="s">
        <v>4442</v>
      </c>
    </row>
    <row r="1144" spans="2:3" x14ac:dyDescent="0.25">
      <c r="B1144" s="214" t="s">
        <v>771</v>
      </c>
      <c r="C1144" t="s">
        <v>4443</v>
      </c>
    </row>
    <row r="1145" spans="2:3" x14ac:dyDescent="0.25">
      <c r="B1145" s="214" t="s">
        <v>1892</v>
      </c>
      <c r="C1145" t="s">
        <v>4444</v>
      </c>
    </row>
    <row r="1146" spans="2:3" x14ac:dyDescent="0.25">
      <c r="B1146" s="214" t="s">
        <v>772</v>
      </c>
      <c r="C1146" t="s">
        <v>4445</v>
      </c>
    </row>
    <row r="1147" spans="2:3" x14ac:dyDescent="0.25">
      <c r="B1147" s="214" t="s">
        <v>1409</v>
      </c>
      <c r="C1147" t="s">
        <v>4446</v>
      </c>
    </row>
    <row r="1148" spans="2:3" x14ac:dyDescent="0.25">
      <c r="B1148" s="214" t="s">
        <v>773</v>
      </c>
      <c r="C1148" t="s">
        <v>4447</v>
      </c>
    </row>
    <row r="1149" spans="2:3" x14ac:dyDescent="0.25">
      <c r="B1149" s="214" t="s">
        <v>774</v>
      </c>
      <c r="C1149" t="s">
        <v>4448</v>
      </c>
    </row>
    <row r="1150" spans="2:3" x14ac:dyDescent="0.25">
      <c r="B1150" s="214" t="s">
        <v>775</v>
      </c>
      <c r="C1150" t="s">
        <v>4449</v>
      </c>
    </row>
    <row r="1151" spans="2:3" x14ac:dyDescent="0.25">
      <c r="B1151" s="214" t="s">
        <v>776</v>
      </c>
      <c r="C1151" t="s">
        <v>4450</v>
      </c>
    </row>
    <row r="1152" spans="2:3" x14ac:dyDescent="0.25">
      <c r="B1152" s="214" t="s">
        <v>1410</v>
      </c>
      <c r="C1152" t="s">
        <v>4451</v>
      </c>
    </row>
    <row r="1153" spans="2:3" x14ac:dyDescent="0.25">
      <c r="B1153" s="214" t="s">
        <v>777</v>
      </c>
      <c r="C1153" t="s">
        <v>4452</v>
      </c>
    </row>
    <row r="1154" spans="2:3" x14ac:dyDescent="0.25">
      <c r="B1154" s="214" t="s">
        <v>778</v>
      </c>
      <c r="C1154" t="s">
        <v>4453</v>
      </c>
    </row>
    <row r="1155" spans="2:3" x14ac:dyDescent="0.25">
      <c r="B1155" s="214" t="s">
        <v>779</v>
      </c>
      <c r="C1155" t="s">
        <v>4454</v>
      </c>
    </row>
    <row r="1156" spans="2:3" x14ac:dyDescent="0.25">
      <c r="B1156" s="214" t="s">
        <v>780</v>
      </c>
      <c r="C1156" t="s">
        <v>4455</v>
      </c>
    </row>
    <row r="1157" spans="2:3" x14ac:dyDescent="0.25">
      <c r="B1157" s="214" t="s">
        <v>1893</v>
      </c>
      <c r="C1157" t="s">
        <v>4456</v>
      </c>
    </row>
    <row r="1158" spans="2:3" x14ac:dyDescent="0.25">
      <c r="B1158" s="214" t="s">
        <v>781</v>
      </c>
      <c r="C1158" t="s">
        <v>4457</v>
      </c>
    </row>
    <row r="1159" spans="2:3" x14ac:dyDescent="0.25">
      <c r="B1159" s="214" t="s">
        <v>782</v>
      </c>
      <c r="C1159" t="s">
        <v>4458</v>
      </c>
    </row>
    <row r="1160" spans="2:3" x14ac:dyDescent="0.25">
      <c r="B1160" s="214" t="s">
        <v>783</v>
      </c>
      <c r="C1160" t="s">
        <v>4459</v>
      </c>
    </row>
    <row r="1161" spans="2:3" x14ac:dyDescent="0.25">
      <c r="B1161" s="214" t="s">
        <v>784</v>
      </c>
      <c r="C1161" t="s">
        <v>4460</v>
      </c>
    </row>
    <row r="1162" spans="2:3" x14ac:dyDescent="0.25">
      <c r="B1162" s="214" t="s">
        <v>785</v>
      </c>
      <c r="C1162" t="s">
        <v>4461</v>
      </c>
    </row>
    <row r="1163" spans="2:3" x14ac:dyDescent="0.25">
      <c r="B1163" s="214" t="s">
        <v>786</v>
      </c>
      <c r="C1163" t="s">
        <v>4462</v>
      </c>
    </row>
    <row r="1164" spans="2:3" x14ac:dyDescent="0.25">
      <c r="B1164" s="214" t="s">
        <v>787</v>
      </c>
      <c r="C1164" t="s">
        <v>4463</v>
      </c>
    </row>
    <row r="1165" spans="2:3" x14ac:dyDescent="0.25">
      <c r="B1165" s="214" t="s">
        <v>1894</v>
      </c>
      <c r="C1165" t="s">
        <v>4464</v>
      </c>
    </row>
    <row r="1166" spans="2:3" x14ac:dyDescent="0.25">
      <c r="B1166" s="214" t="s">
        <v>1895</v>
      </c>
      <c r="C1166" t="s">
        <v>4465</v>
      </c>
    </row>
    <row r="1167" spans="2:3" x14ac:dyDescent="0.25">
      <c r="B1167" s="214" t="s">
        <v>1896</v>
      </c>
      <c r="C1167" t="s">
        <v>4466</v>
      </c>
    </row>
    <row r="1168" spans="2:3" x14ac:dyDescent="0.25">
      <c r="B1168" s="214" t="s">
        <v>1897</v>
      </c>
      <c r="C1168" t="s">
        <v>4467</v>
      </c>
    </row>
    <row r="1169" spans="2:3" x14ac:dyDescent="0.25">
      <c r="B1169" s="214" t="s">
        <v>1898</v>
      </c>
      <c r="C1169" t="s">
        <v>4468</v>
      </c>
    </row>
    <row r="1170" spans="2:3" x14ac:dyDescent="0.25">
      <c r="B1170" s="214" t="s">
        <v>2596</v>
      </c>
      <c r="C1170" t="s">
        <v>4175</v>
      </c>
    </row>
    <row r="1171" spans="2:3" x14ac:dyDescent="0.25">
      <c r="B1171" s="214" t="s">
        <v>1899</v>
      </c>
      <c r="C1171" t="s">
        <v>4469</v>
      </c>
    </row>
    <row r="1172" spans="2:3" x14ac:dyDescent="0.25">
      <c r="B1172" s="214" t="s">
        <v>788</v>
      </c>
      <c r="C1172" t="s">
        <v>4470</v>
      </c>
    </row>
    <row r="1173" spans="2:3" x14ac:dyDescent="0.25">
      <c r="B1173" s="214" t="s">
        <v>1900</v>
      </c>
      <c r="C1173" t="s">
        <v>4471</v>
      </c>
    </row>
    <row r="1174" spans="2:3" x14ac:dyDescent="0.25">
      <c r="B1174" s="214" t="s">
        <v>1901</v>
      </c>
      <c r="C1174" t="s">
        <v>4472</v>
      </c>
    </row>
    <row r="1175" spans="2:3" x14ac:dyDescent="0.25">
      <c r="B1175" s="214" t="s">
        <v>1902</v>
      </c>
      <c r="C1175" t="s">
        <v>4473</v>
      </c>
    </row>
    <row r="1176" spans="2:3" x14ac:dyDescent="0.25">
      <c r="B1176" s="214" t="s">
        <v>1903</v>
      </c>
      <c r="C1176" t="s">
        <v>4474</v>
      </c>
    </row>
    <row r="1177" spans="2:3" x14ac:dyDescent="0.25">
      <c r="B1177" s="214" t="s">
        <v>1904</v>
      </c>
      <c r="C1177" t="s">
        <v>2244</v>
      </c>
    </row>
    <row r="1178" spans="2:3" x14ac:dyDescent="0.25">
      <c r="B1178" s="214" t="s">
        <v>1905</v>
      </c>
      <c r="C1178" t="s">
        <v>4475</v>
      </c>
    </row>
    <row r="1179" spans="2:3" x14ac:dyDescent="0.25">
      <c r="B1179" s="214" t="s">
        <v>789</v>
      </c>
      <c r="C1179" t="s">
        <v>4476</v>
      </c>
    </row>
    <row r="1180" spans="2:3" x14ac:dyDescent="0.25">
      <c r="B1180" s="214" t="s">
        <v>790</v>
      </c>
      <c r="C1180" t="s">
        <v>4477</v>
      </c>
    </row>
    <row r="1181" spans="2:3" x14ac:dyDescent="0.25">
      <c r="B1181" s="214" t="s">
        <v>791</v>
      </c>
      <c r="C1181" t="s">
        <v>4478</v>
      </c>
    </row>
    <row r="1182" spans="2:3" x14ac:dyDescent="0.25">
      <c r="B1182" s="214" t="s">
        <v>1906</v>
      </c>
      <c r="C1182" t="s">
        <v>4479</v>
      </c>
    </row>
    <row r="1183" spans="2:3" x14ac:dyDescent="0.25">
      <c r="B1183" s="214" t="s">
        <v>792</v>
      </c>
      <c r="C1183" t="s">
        <v>4480</v>
      </c>
    </row>
    <row r="1184" spans="2:3" x14ac:dyDescent="0.25">
      <c r="B1184" s="214" t="s">
        <v>1907</v>
      </c>
      <c r="C1184" t="s">
        <v>4481</v>
      </c>
    </row>
    <row r="1185" spans="2:3" x14ac:dyDescent="0.25">
      <c r="B1185" s="214" t="s">
        <v>1908</v>
      </c>
      <c r="C1185" t="s">
        <v>4482</v>
      </c>
    </row>
    <row r="1186" spans="2:3" x14ac:dyDescent="0.25">
      <c r="B1186" s="214" t="s">
        <v>793</v>
      </c>
      <c r="C1186" t="s">
        <v>4483</v>
      </c>
    </row>
    <row r="1187" spans="2:3" x14ac:dyDescent="0.25">
      <c r="B1187" s="214" t="s">
        <v>1909</v>
      </c>
      <c r="C1187" t="s">
        <v>4484</v>
      </c>
    </row>
    <row r="1188" spans="2:3" x14ac:dyDescent="0.25">
      <c r="B1188" s="214" t="s">
        <v>794</v>
      </c>
      <c r="C1188" t="s">
        <v>4485</v>
      </c>
    </row>
    <row r="1189" spans="2:3" x14ac:dyDescent="0.25">
      <c r="B1189" s="214" t="s">
        <v>2314</v>
      </c>
      <c r="C1189" t="s">
        <v>4486</v>
      </c>
    </row>
    <row r="1190" spans="2:3" x14ac:dyDescent="0.25">
      <c r="B1190" s="214" t="s">
        <v>1910</v>
      </c>
      <c r="C1190" t="s">
        <v>4487</v>
      </c>
    </row>
    <row r="1191" spans="2:3" x14ac:dyDescent="0.25">
      <c r="B1191" s="214" t="s">
        <v>795</v>
      </c>
      <c r="C1191" t="s">
        <v>4488</v>
      </c>
    </row>
    <row r="1192" spans="2:3" x14ac:dyDescent="0.25">
      <c r="B1192" s="214" t="s">
        <v>796</v>
      </c>
      <c r="C1192" t="s">
        <v>4489</v>
      </c>
    </row>
    <row r="1193" spans="2:3" x14ac:dyDescent="0.25">
      <c r="B1193" s="214" t="s">
        <v>797</v>
      </c>
      <c r="C1193" t="s">
        <v>3439</v>
      </c>
    </row>
    <row r="1194" spans="2:3" x14ac:dyDescent="0.25">
      <c r="B1194" s="214" t="s">
        <v>798</v>
      </c>
      <c r="C1194" t="s">
        <v>4490</v>
      </c>
    </row>
    <row r="1195" spans="2:3" x14ac:dyDescent="0.25">
      <c r="B1195" s="214" t="s">
        <v>799</v>
      </c>
      <c r="C1195" t="s">
        <v>4491</v>
      </c>
    </row>
    <row r="1196" spans="2:3" x14ac:dyDescent="0.25">
      <c r="B1196" s="214" t="s">
        <v>800</v>
      </c>
      <c r="C1196" t="s">
        <v>4492</v>
      </c>
    </row>
    <row r="1197" spans="2:3" x14ac:dyDescent="0.25">
      <c r="B1197" s="214" t="s">
        <v>1911</v>
      </c>
      <c r="C1197" t="s">
        <v>4493</v>
      </c>
    </row>
    <row r="1198" spans="2:3" x14ac:dyDescent="0.25">
      <c r="B1198" s="214" t="s">
        <v>801</v>
      </c>
      <c r="C1198" t="s">
        <v>4494</v>
      </c>
    </row>
    <row r="1199" spans="2:3" x14ac:dyDescent="0.25">
      <c r="B1199" s="214" t="s">
        <v>1912</v>
      </c>
      <c r="C1199" t="s">
        <v>4495</v>
      </c>
    </row>
    <row r="1200" spans="2:3" x14ac:dyDescent="0.25">
      <c r="B1200" s="214" t="s">
        <v>2211</v>
      </c>
      <c r="C1200" t="s">
        <v>4448</v>
      </c>
    </row>
    <row r="1201" spans="2:3" x14ac:dyDescent="0.25">
      <c r="B1201" s="214" t="s">
        <v>802</v>
      </c>
      <c r="C1201" t="s">
        <v>4496</v>
      </c>
    </row>
    <row r="1202" spans="2:3" x14ac:dyDescent="0.25">
      <c r="B1202" s="214" t="s">
        <v>803</v>
      </c>
      <c r="C1202" t="s">
        <v>4497</v>
      </c>
    </row>
    <row r="1203" spans="2:3" x14ac:dyDescent="0.25">
      <c r="B1203" s="214" t="s">
        <v>804</v>
      </c>
      <c r="C1203" t="s">
        <v>4498</v>
      </c>
    </row>
    <row r="1204" spans="2:3" x14ac:dyDescent="0.25">
      <c r="B1204" s="214" t="s">
        <v>1914</v>
      </c>
      <c r="C1204" t="s">
        <v>1915</v>
      </c>
    </row>
    <row r="1205" spans="2:3" x14ac:dyDescent="0.25">
      <c r="B1205" s="214" t="s">
        <v>805</v>
      </c>
      <c r="C1205" t="s">
        <v>4499</v>
      </c>
    </row>
    <row r="1206" spans="2:3" x14ac:dyDescent="0.25">
      <c r="B1206" s="214" t="s">
        <v>1916</v>
      </c>
      <c r="C1206" t="s">
        <v>4500</v>
      </c>
    </row>
    <row r="1207" spans="2:3" x14ac:dyDescent="0.25">
      <c r="B1207" s="214" t="s">
        <v>806</v>
      </c>
      <c r="C1207" t="s">
        <v>1917</v>
      </c>
    </row>
    <row r="1208" spans="2:3" x14ac:dyDescent="0.25">
      <c r="B1208" s="214" t="s">
        <v>807</v>
      </c>
      <c r="C1208" t="s">
        <v>4501</v>
      </c>
    </row>
    <row r="1209" spans="2:3" x14ac:dyDescent="0.25">
      <c r="B1209" s="214" t="s">
        <v>808</v>
      </c>
      <c r="C1209" t="s">
        <v>4502</v>
      </c>
    </row>
    <row r="1210" spans="2:3" x14ac:dyDescent="0.25">
      <c r="B1210" s="214" t="s">
        <v>809</v>
      </c>
      <c r="C1210" t="s">
        <v>4503</v>
      </c>
    </row>
    <row r="1211" spans="2:3" x14ac:dyDescent="0.25">
      <c r="B1211" s="214" t="s">
        <v>810</v>
      </c>
      <c r="C1211" t="s">
        <v>4504</v>
      </c>
    </row>
    <row r="1212" spans="2:3" x14ac:dyDescent="0.25">
      <c r="B1212" s="214" t="s">
        <v>811</v>
      </c>
      <c r="C1212" t="s">
        <v>4505</v>
      </c>
    </row>
    <row r="1213" spans="2:3" x14ac:dyDescent="0.25">
      <c r="B1213" s="214" t="s">
        <v>812</v>
      </c>
      <c r="C1213" t="s">
        <v>4506</v>
      </c>
    </row>
    <row r="1214" spans="2:3" x14ac:dyDescent="0.25">
      <c r="B1214" s="214" t="s">
        <v>813</v>
      </c>
      <c r="C1214" t="s">
        <v>4507</v>
      </c>
    </row>
    <row r="1215" spans="2:3" x14ac:dyDescent="0.25">
      <c r="B1215" s="214" t="s">
        <v>814</v>
      </c>
      <c r="C1215" t="s">
        <v>4508</v>
      </c>
    </row>
    <row r="1216" spans="2:3" x14ac:dyDescent="0.25">
      <c r="B1216" s="214" t="s">
        <v>1918</v>
      </c>
      <c r="C1216" t="s">
        <v>4509</v>
      </c>
    </row>
    <row r="1217" spans="2:3" x14ac:dyDescent="0.25">
      <c r="B1217" s="214" t="s">
        <v>2315</v>
      </c>
      <c r="C1217" t="s">
        <v>4510</v>
      </c>
    </row>
    <row r="1218" spans="2:3" x14ac:dyDescent="0.25">
      <c r="B1218" s="214" t="s">
        <v>1919</v>
      </c>
      <c r="C1218" t="s">
        <v>3827</v>
      </c>
    </row>
    <row r="1219" spans="2:3" x14ac:dyDescent="0.25">
      <c r="B1219" s="214" t="s">
        <v>2212</v>
      </c>
      <c r="C1219" t="s">
        <v>4511</v>
      </c>
    </row>
    <row r="1220" spans="2:3" x14ac:dyDescent="0.25">
      <c r="B1220" s="214" t="s">
        <v>2213</v>
      </c>
      <c r="C1220" t="s">
        <v>4512</v>
      </c>
    </row>
    <row r="1221" spans="2:3" x14ac:dyDescent="0.25">
      <c r="B1221" s="214" t="s">
        <v>2214</v>
      </c>
      <c r="C1221" t="s">
        <v>4513</v>
      </c>
    </row>
    <row r="1222" spans="2:3" x14ac:dyDescent="0.25">
      <c r="B1222" s="214" t="s">
        <v>1922</v>
      </c>
      <c r="C1222" t="s">
        <v>4514</v>
      </c>
    </row>
    <row r="1223" spans="2:3" x14ac:dyDescent="0.25">
      <c r="B1223" s="214" t="s">
        <v>1924</v>
      </c>
      <c r="C1223" t="s">
        <v>4515</v>
      </c>
    </row>
    <row r="1224" spans="2:3" x14ac:dyDescent="0.25">
      <c r="B1224" s="214" t="s">
        <v>1450</v>
      </c>
      <c r="C1224" t="s">
        <v>4515</v>
      </c>
    </row>
    <row r="1225" spans="2:3" x14ac:dyDescent="0.25">
      <c r="B1225" s="214" t="s">
        <v>1451</v>
      </c>
      <c r="C1225" t="s">
        <v>4516</v>
      </c>
    </row>
    <row r="1226" spans="2:3" x14ac:dyDescent="0.25">
      <c r="B1226" s="214" t="s">
        <v>1452</v>
      </c>
      <c r="C1226" t="s">
        <v>4517</v>
      </c>
    </row>
    <row r="1227" spans="2:3" x14ac:dyDescent="0.25">
      <c r="B1227" s="214" t="s">
        <v>1453</v>
      </c>
      <c r="C1227" t="s">
        <v>4518</v>
      </c>
    </row>
    <row r="1228" spans="2:3" x14ac:dyDescent="0.25">
      <c r="B1228" s="214" t="s">
        <v>1454</v>
      </c>
      <c r="C1228" t="s">
        <v>4519</v>
      </c>
    </row>
    <row r="1229" spans="2:3" x14ac:dyDescent="0.25">
      <c r="B1229" s="214" t="s">
        <v>1455</v>
      </c>
      <c r="C1229" t="s">
        <v>4469</v>
      </c>
    </row>
    <row r="1230" spans="2:3" x14ac:dyDescent="0.25">
      <c r="B1230" s="214" t="s">
        <v>1456</v>
      </c>
      <c r="C1230" t="s">
        <v>4515</v>
      </c>
    </row>
    <row r="1231" spans="2:3" x14ac:dyDescent="0.25">
      <c r="B1231" s="214" t="s">
        <v>1457</v>
      </c>
      <c r="C1231" t="s">
        <v>4520</v>
      </c>
    </row>
    <row r="1232" spans="2:3" x14ac:dyDescent="0.25">
      <c r="B1232" s="214" t="s">
        <v>1458</v>
      </c>
      <c r="C1232" t="s">
        <v>4521</v>
      </c>
    </row>
    <row r="1233" spans="2:3" x14ac:dyDescent="0.25">
      <c r="B1233" s="214" t="s">
        <v>815</v>
      </c>
      <c r="C1233" t="s">
        <v>4522</v>
      </c>
    </row>
    <row r="1234" spans="2:3" x14ac:dyDescent="0.25">
      <c r="B1234" s="214" t="s">
        <v>816</v>
      </c>
      <c r="C1234" t="s">
        <v>4523</v>
      </c>
    </row>
    <row r="1235" spans="2:3" x14ac:dyDescent="0.25">
      <c r="B1235" s="214" t="s">
        <v>817</v>
      </c>
      <c r="C1235" t="s">
        <v>4524</v>
      </c>
    </row>
    <row r="1236" spans="2:3" x14ac:dyDescent="0.25">
      <c r="B1236" s="214" t="s">
        <v>2215</v>
      </c>
      <c r="C1236" t="s">
        <v>3985</v>
      </c>
    </row>
    <row r="1237" spans="2:3" x14ac:dyDescent="0.25">
      <c r="B1237" s="214" t="s">
        <v>2597</v>
      </c>
      <c r="C1237" t="s">
        <v>4525</v>
      </c>
    </row>
    <row r="1238" spans="2:3" x14ac:dyDescent="0.25">
      <c r="B1238" s="214" t="s">
        <v>2598</v>
      </c>
      <c r="C1238" t="s">
        <v>4526</v>
      </c>
    </row>
    <row r="1239" spans="2:3" x14ac:dyDescent="0.25">
      <c r="B1239" s="214" t="s">
        <v>2599</v>
      </c>
      <c r="C1239" t="s">
        <v>3934</v>
      </c>
    </row>
    <row r="1240" spans="2:3" x14ac:dyDescent="0.25">
      <c r="B1240" s="214" t="s">
        <v>2600</v>
      </c>
      <c r="C1240" t="s">
        <v>3936</v>
      </c>
    </row>
    <row r="1241" spans="2:3" x14ac:dyDescent="0.25">
      <c r="B1241" s="214" t="s">
        <v>818</v>
      </c>
      <c r="C1241" t="s">
        <v>4527</v>
      </c>
    </row>
    <row r="1242" spans="2:3" x14ac:dyDescent="0.25">
      <c r="B1242" s="214" t="s">
        <v>4528</v>
      </c>
      <c r="C1242" t="s">
        <v>4529</v>
      </c>
    </row>
    <row r="1243" spans="2:3" x14ac:dyDescent="0.25">
      <c r="B1243" s="214" t="s">
        <v>819</v>
      </c>
      <c r="C1243" t="s">
        <v>4530</v>
      </c>
    </row>
    <row r="1244" spans="2:3" x14ac:dyDescent="0.25">
      <c r="B1244" s="214" t="s">
        <v>820</v>
      </c>
      <c r="C1244" t="s">
        <v>4531</v>
      </c>
    </row>
    <row r="1245" spans="2:3" x14ac:dyDescent="0.25">
      <c r="B1245" s="214" t="s">
        <v>821</v>
      </c>
      <c r="C1245" t="s">
        <v>4532</v>
      </c>
    </row>
    <row r="1246" spans="2:3" x14ac:dyDescent="0.25">
      <c r="B1246" s="214" t="s">
        <v>822</v>
      </c>
      <c r="C1246" t="s">
        <v>1417</v>
      </c>
    </row>
    <row r="1247" spans="2:3" x14ac:dyDescent="0.25">
      <c r="B1247" s="214" t="s">
        <v>823</v>
      </c>
      <c r="C1247" t="s">
        <v>1459</v>
      </c>
    </row>
    <row r="1248" spans="2:3" x14ac:dyDescent="0.25">
      <c r="B1248" s="214" t="s">
        <v>824</v>
      </c>
      <c r="C1248" t="s">
        <v>4533</v>
      </c>
    </row>
    <row r="1249" spans="2:3" x14ac:dyDescent="0.25">
      <c r="B1249" s="214" t="s">
        <v>825</v>
      </c>
      <c r="C1249" t="s">
        <v>4534</v>
      </c>
    </row>
    <row r="1250" spans="2:3" x14ac:dyDescent="0.25">
      <c r="B1250" s="214" t="s">
        <v>826</v>
      </c>
      <c r="C1250" t="s">
        <v>4535</v>
      </c>
    </row>
    <row r="1251" spans="2:3" x14ac:dyDescent="0.25">
      <c r="B1251" s="214" t="s">
        <v>827</v>
      </c>
      <c r="C1251" t="s">
        <v>4536</v>
      </c>
    </row>
    <row r="1252" spans="2:3" x14ac:dyDescent="0.25">
      <c r="B1252" s="214" t="s">
        <v>828</v>
      </c>
      <c r="C1252" t="s">
        <v>4537</v>
      </c>
    </row>
    <row r="1253" spans="2:3" x14ac:dyDescent="0.25">
      <c r="B1253" s="214" t="s">
        <v>829</v>
      </c>
      <c r="C1253" t="s">
        <v>4538</v>
      </c>
    </row>
    <row r="1254" spans="2:3" x14ac:dyDescent="0.25">
      <c r="B1254" s="214" t="s">
        <v>1461</v>
      </c>
      <c r="C1254" t="s">
        <v>3388</v>
      </c>
    </row>
    <row r="1255" spans="2:3" x14ac:dyDescent="0.25">
      <c r="B1255" s="214" t="s">
        <v>830</v>
      </c>
      <c r="C1255" t="s">
        <v>4539</v>
      </c>
    </row>
    <row r="1256" spans="2:3" x14ac:dyDescent="0.25">
      <c r="B1256" s="214" t="s">
        <v>1462</v>
      </c>
      <c r="C1256" t="s">
        <v>4540</v>
      </c>
    </row>
    <row r="1257" spans="2:3" x14ac:dyDescent="0.25">
      <c r="B1257" s="214" t="s">
        <v>1463</v>
      </c>
      <c r="C1257" t="s">
        <v>4541</v>
      </c>
    </row>
    <row r="1258" spans="2:3" x14ac:dyDescent="0.25">
      <c r="B1258" s="214" t="s">
        <v>1464</v>
      </c>
      <c r="C1258" t="s">
        <v>4542</v>
      </c>
    </row>
    <row r="1259" spans="2:3" x14ac:dyDescent="0.25">
      <c r="B1259" s="214" t="s">
        <v>1465</v>
      </c>
      <c r="C1259" t="s">
        <v>4543</v>
      </c>
    </row>
    <row r="1260" spans="2:3" x14ac:dyDescent="0.25">
      <c r="B1260" s="214" t="s">
        <v>831</v>
      </c>
      <c r="C1260" t="s">
        <v>4544</v>
      </c>
    </row>
    <row r="1261" spans="2:3" x14ac:dyDescent="0.25">
      <c r="B1261" s="214" t="s">
        <v>832</v>
      </c>
      <c r="C1261" t="s">
        <v>4545</v>
      </c>
    </row>
    <row r="1262" spans="2:3" x14ac:dyDescent="0.25">
      <c r="B1262" s="214" t="s">
        <v>2019</v>
      </c>
      <c r="C1262" t="s">
        <v>4546</v>
      </c>
    </row>
    <row r="1263" spans="2:3" x14ac:dyDescent="0.25">
      <c r="B1263" s="214" t="s">
        <v>2216</v>
      </c>
      <c r="C1263" t="s">
        <v>4547</v>
      </c>
    </row>
    <row r="1264" spans="2:3" x14ac:dyDescent="0.25">
      <c r="B1264" s="214" t="s">
        <v>2217</v>
      </c>
      <c r="C1264" t="s">
        <v>4548</v>
      </c>
    </row>
    <row r="1265" spans="2:3" x14ac:dyDescent="0.25">
      <c r="B1265" s="214" t="s">
        <v>2601</v>
      </c>
      <c r="C1265" t="s">
        <v>4549</v>
      </c>
    </row>
    <row r="1266" spans="2:3" x14ac:dyDescent="0.25">
      <c r="B1266" s="214" t="s">
        <v>2602</v>
      </c>
      <c r="C1266" t="s">
        <v>4550</v>
      </c>
    </row>
    <row r="1267" spans="2:3" x14ac:dyDescent="0.25">
      <c r="B1267" s="214" t="s">
        <v>1467</v>
      </c>
      <c r="C1267" t="s">
        <v>4551</v>
      </c>
    </row>
    <row r="1268" spans="2:3" x14ac:dyDescent="0.25">
      <c r="B1268" s="214" t="s">
        <v>1468</v>
      </c>
      <c r="C1268" t="s">
        <v>4552</v>
      </c>
    </row>
    <row r="1269" spans="2:3" x14ac:dyDescent="0.25">
      <c r="B1269" s="214" t="s">
        <v>833</v>
      </c>
      <c r="C1269" t="s">
        <v>4553</v>
      </c>
    </row>
    <row r="1270" spans="2:3" x14ac:dyDescent="0.25">
      <c r="B1270" s="214" t="s">
        <v>834</v>
      </c>
      <c r="C1270" t="s">
        <v>4554</v>
      </c>
    </row>
    <row r="1271" spans="2:3" x14ac:dyDescent="0.25">
      <c r="B1271" s="214" t="s">
        <v>835</v>
      </c>
      <c r="C1271" t="s">
        <v>4555</v>
      </c>
    </row>
    <row r="1272" spans="2:3" x14ac:dyDescent="0.25">
      <c r="B1272" s="214" t="s">
        <v>836</v>
      </c>
      <c r="C1272" t="s">
        <v>4556</v>
      </c>
    </row>
    <row r="1273" spans="2:3" x14ac:dyDescent="0.25">
      <c r="B1273" s="214" t="s">
        <v>1469</v>
      </c>
      <c r="C1273" t="s">
        <v>4557</v>
      </c>
    </row>
    <row r="1274" spans="2:3" x14ac:dyDescent="0.25">
      <c r="B1274" s="214" t="s">
        <v>837</v>
      </c>
      <c r="C1274" t="s">
        <v>4558</v>
      </c>
    </row>
    <row r="1275" spans="2:3" x14ac:dyDescent="0.25">
      <c r="B1275" s="214" t="s">
        <v>838</v>
      </c>
      <c r="C1275" t="s">
        <v>4559</v>
      </c>
    </row>
    <row r="1276" spans="2:3" x14ac:dyDescent="0.25">
      <c r="B1276" s="214" t="s">
        <v>839</v>
      </c>
      <c r="C1276" t="s">
        <v>4560</v>
      </c>
    </row>
    <row r="1277" spans="2:3" x14ac:dyDescent="0.25">
      <c r="B1277" s="214" t="s">
        <v>840</v>
      </c>
      <c r="C1277" t="s">
        <v>4561</v>
      </c>
    </row>
    <row r="1278" spans="2:3" x14ac:dyDescent="0.25">
      <c r="B1278" s="214" t="s">
        <v>841</v>
      </c>
      <c r="C1278" t="s">
        <v>4041</v>
      </c>
    </row>
    <row r="1279" spans="2:3" x14ac:dyDescent="0.25">
      <c r="B1279" s="214" t="s">
        <v>842</v>
      </c>
      <c r="C1279" t="s">
        <v>4562</v>
      </c>
    </row>
    <row r="1280" spans="2:3" x14ac:dyDescent="0.25">
      <c r="B1280" s="214" t="s">
        <v>843</v>
      </c>
      <c r="C1280" t="s">
        <v>4563</v>
      </c>
    </row>
    <row r="1281" spans="2:3" x14ac:dyDescent="0.25">
      <c r="B1281" s="214" t="s">
        <v>844</v>
      </c>
      <c r="C1281" t="s">
        <v>4564</v>
      </c>
    </row>
    <row r="1282" spans="2:3" x14ac:dyDescent="0.25">
      <c r="B1282" s="214" t="s">
        <v>845</v>
      </c>
      <c r="C1282" t="s">
        <v>4565</v>
      </c>
    </row>
    <row r="1283" spans="2:3" x14ac:dyDescent="0.25">
      <c r="B1283" s="214" t="s">
        <v>1470</v>
      </c>
      <c r="C1283" t="s">
        <v>3509</v>
      </c>
    </row>
    <row r="1284" spans="2:3" x14ac:dyDescent="0.25">
      <c r="B1284" s="214" t="s">
        <v>2603</v>
      </c>
      <c r="C1284" t="s">
        <v>4566</v>
      </c>
    </row>
    <row r="1285" spans="2:3" x14ac:dyDescent="0.25">
      <c r="B1285" s="214" t="s">
        <v>846</v>
      </c>
      <c r="C1285" t="s">
        <v>4567</v>
      </c>
    </row>
    <row r="1286" spans="2:3" x14ac:dyDescent="0.25">
      <c r="B1286" s="214" t="s">
        <v>1472</v>
      </c>
      <c r="C1286" t="s">
        <v>1473</v>
      </c>
    </row>
    <row r="1287" spans="2:3" x14ac:dyDescent="0.25">
      <c r="B1287" s="214" t="s">
        <v>1474</v>
      </c>
      <c r="C1287" t="s">
        <v>4568</v>
      </c>
    </row>
    <row r="1288" spans="2:3" x14ac:dyDescent="0.25">
      <c r="B1288" s="214" t="s">
        <v>847</v>
      </c>
      <c r="C1288" t="s">
        <v>4569</v>
      </c>
    </row>
    <row r="1289" spans="2:3" x14ac:dyDescent="0.25">
      <c r="B1289" s="214" t="s">
        <v>848</v>
      </c>
      <c r="C1289" t="s">
        <v>4570</v>
      </c>
    </row>
    <row r="1290" spans="2:3" x14ac:dyDescent="0.25">
      <c r="B1290" s="214" t="s">
        <v>1475</v>
      </c>
      <c r="C1290" t="s">
        <v>3735</v>
      </c>
    </row>
    <row r="1291" spans="2:3" x14ac:dyDescent="0.25">
      <c r="B1291" s="214" t="s">
        <v>1476</v>
      </c>
      <c r="C1291" t="s">
        <v>4542</v>
      </c>
    </row>
    <row r="1292" spans="2:3" x14ac:dyDescent="0.25">
      <c r="B1292" s="214" t="s">
        <v>1477</v>
      </c>
      <c r="C1292" t="s">
        <v>4571</v>
      </c>
    </row>
    <row r="1293" spans="2:3" x14ac:dyDescent="0.25">
      <c r="B1293" s="214" t="s">
        <v>1478</v>
      </c>
      <c r="C1293" t="s">
        <v>3975</v>
      </c>
    </row>
    <row r="1294" spans="2:3" x14ac:dyDescent="0.25">
      <c r="B1294" s="214" t="s">
        <v>1479</v>
      </c>
      <c r="C1294" t="s">
        <v>3977</v>
      </c>
    </row>
    <row r="1295" spans="2:3" x14ac:dyDescent="0.25">
      <c r="B1295" s="214" t="s">
        <v>1480</v>
      </c>
      <c r="C1295" t="s">
        <v>4572</v>
      </c>
    </row>
    <row r="1296" spans="2:3" x14ac:dyDescent="0.25">
      <c r="B1296" s="214" t="s">
        <v>1481</v>
      </c>
      <c r="C1296" t="s">
        <v>4573</v>
      </c>
    </row>
    <row r="1297" spans="2:3" x14ac:dyDescent="0.25">
      <c r="B1297" s="214" t="s">
        <v>1482</v>
      </c>
      <c r="C1297" t="s">
        <v>4574</v>
      </c>
    </row>
    <row r="1298" spans="2:3" x14ac:dyDescent="0.25">
      <c r="B1298" s="214" t="s">
        <v>1483</v>
      </c>
      <c r="C1298" t="s">
        <v>4575</v>
      </c>
    </row>
    <row r="1299" spans="2:3" x14ac:dyDescent="0.25">
      <c r="B1299" s="214" t="s">
        <v>1484</v>
      </c>
      <c r="C1299" t="s">
        <v>4576</v>
      </c>
    </row>
    <row r="1300" spans="2:3" x14ac:dyDescent="0.25">
      <c r="B1300" s="214" t="s">
        <v>1485</v>
      </c>
      <c r="C1300" t="s">
        <v>4577</v>
      </c>
    </row>
    <row r="1301" spans="2:3" x14ac:dyDescent="0.25">
      <c r="B1301" s="214" t="s">
        <v>1486</v>
      </c>
      <c r="C1301" t="s">
        <v>4578</v>
      </c>
    </row>
    <row r="1302" spans="2:3" x14ac:dyDescent="0.25">
      <c r="B1302" s="214" t="s">
        <v>1487</v>
      </c>
      <c r="C1302" t="s">
        <v>4579</v>
      </c>
    </row>
    <row r="1303" spans="2:3" x14ac:dyDescent="0.25">
      <c r="B1303" s="214" t="s">
        <v>1488</v>
      </c>
      <c r="C1303" t="s">
        <v>4580</v>
      </c>
    </row>
    <row r="1304" spans="2:3" x14ac:dyDescent="0.25">
      <c r="B1304" s="214" t="s">
        <v>1489</v>
      </c>
      <c r="C1304" t="s">
        <v>4581</v>
      </c>
    </row>
    <row r="1305" spans="2:3" x14ac:dyDescent="0.25">
      <c r="B1305" s="214" t="s">
        <v>1490</v>
      </c>
      <c r="C1305" t="s">
        <v>4582</v>
      </c>
    </row>
    <row r="1306" spans="2:3" x14ac:dyDescent="0.25">
      <c r="B1306" s="214" t="s">
        <v>1491</v>
      </c>
      <c r="C1306" t="s">
        <v>4583</v>
      </c>
    </row>
    <row r="1307" spans="2:3" x14ac:dyDescent="0.25">
      <c r="B1307" s="214" t="s">
        <v>1492</v>
      </c>
      <c r="C1307" t="s">
        <v>4584</v>
      </c>
    </row>
    <row r="1308" spans="2:3" x14ac:dyDescent="0.25">
      <c r="B1308" s="214" t="s">
        <v>1493</v>
      </c>
      <c r="C1308" t="s">
        <v>4585</v>
      </c>
    </row>
    <row r="1309" spans="2:3" x14ac:dyDescent="0.25">
      <c r="B1309" s="214" t="s">
        <v>1494</v>
      </c>
      <c r="C1309" t="s">
        <v>4586</v>
      </c>
    </row>
    <row r="1310" spans="2:3" x14ac:dyDescent="0.25">
      <c r="B1310" s="214" t="s">
        <v>1495</v>
      </c>
      <c r="C1310" t="s">
        <v>4587</v>
      </c>
    </row>
    <row r="1311" spans="2:3" x14ac:dyDescent="0.25">
      <c r="B1311" s="214" t="s">
        <v>849</v>
      </c>
      <c r="C1311" t="s">
        <v>4588</v>
      </c>
    </row>
    <row r="1312" spans="2:3" x14ac:dyDescent="0.25">
      <c r="B1312" s="214" t="s">
        <v>850</v>
      </c>
      <c r="C1312" t="s">
        <v>4589</v>
      </c>
    </row>
    <row r="1313" spans="2:3" x14ac:dyDescent="0.25">
      <c r="B1313" s="214" t="s">
        <v>851</v>
      </c>
      <c r="C1313" t="s">
        <v>4590</v>
      </c>
    </row>
    <row r="1314" spans="2:3" x14ac:dyDescent="0.25">
      <c r="B1314" s="214" t="s">
        <v>852</v>
      </c>
      <c r="C1314" t="s">
        <v>4591</v>
      </c>
    </row>
    <row r="1315" spans="2:3" x14ac:dyDescent="0.25">
      <c r="B1315" s="214" t="s">
        <v>853</v>
      </c>
      <c r="C1315" t="s">
        <v>4592</v>
      </c>
    </row>
    <row r="1316" spans="2:3" x14ac:dyDescent="0.25">
      <c r="B1316" s="214" t="s">
        <v>1496</v>
      </c>
      <c r="C1316" t="s">
        <v>4571</v>
      </c>
    </row>
    <row r="1317" spans="2:3" x14ac:dyDescent="0.25">
      <c r="B1317" s="214" t="s">
        <v>1497</v>
      </c>
      <c r="C1317" t="s">
        <v>4593</v>
      </c>
    </row>
    <row r="1318" spans="2:3" x14ac:dyDescent="0.25">
      <c r="B1318" s="214" t="s">
        <v>1498</v>
      </c>
      <c r="C1318" t="s">
        <v>4594</v>
      </c>
    </row>
    <row r="1319" spans="2:3" x14ac:dyDescent="0.25">
      <c r="B1319" s="214" t="s">
        <v>1499</v>
      </c>
      <c r="C1319" t="s">
        <v>4595</v>
      </c>
    </row>
    <row r="1320" spans="2:3" x14ac:dyDescent="0.25">
      <c r="B1320" s="214" t="s">
        <v>2604</v>
      </c>
      <c r="C1320" t="s">
        <v>4596</v>
      </c>
    </row>
    <row r="1321" spans="2:3" x14ac:dyDescent="0.25">
      <c r="B1321" s="214" t="s">
        <v>1500</v>
      </c>
      <c r="C1321" t="s">
        <v>4597</v>
      </c>
    </row>
    <row r="1322" spans="2:3" x14ac:dyDescent="0.25">
      <c r="B1322" s="214" t="s">
        <v>854</v>
      </c>
      <c r="C1322" t="s">
        <v>4567</v>
      </c>
    </row>
    <row r="1323" spans="2:3" x14ac:dyDescent="0.25">
      <c r="B1323" s="214" t="s">
        <v>855</v>
      </c>
      <c r="C1323" t="s">
        <v>4598</v>
      </c>
    </row>
    <row r="1324" spans="2:3" x14ac:dyDescent="0.25">
      <c r="B1324" s="214" t="s">
        <v>856</v>
      </c>
      <c r="C1324" t="s">
        <v>4599</v>
      </c>
    </row>
    <row r="1325" spans="2:3" x14ac:dyDescent="0.25">
      <c r="B1325" s="214" t="s">
        <v>857</v>
      </c>
      <c r="C1325" t="s">
        <v>4600</v>
      </c>
    </row>
    <row r="1326" spans="2:3" x14ac:dyDescent="0.25">
      <c r="B1326" s="214" t="s">
        <v>858</v>
      </c>
      <c r="C1326" t="s">
        <v>4601</v>
      </c>
    </row>
    <row r="1327" spans="2:3" x14ac:dyDescent="0.25">
      <c r="B1327" s="214" t="s">
        <v>2478</v>
      </c>
      <c r="C1327" t="s">
        <v>4602</v>
      </c>
    </row>
    <row r="1328" spans="2:3" x14ac:dyDescent="0.25">
      <c r="B1328" s="214" t="s">
        <v>1501</v>
      </c>
      <c r="C1328" t="s">
        <v>4603</v>
      </c>
    </row>
    <row r="1329" spans="2:3" x14ac:dyDescent="0.25">
      <c r="B1329" s="214" t="s">
        <v>2605</v>
      </c>
      <c r="C1329" t="s">
        <v>4604</v>
      </c>
    </row>
    <row r="1330" spans="2:3" x14ac:dyDescent="0.25">
      <c r="B1330" s="214" t="s">
        <v>1502</v>
      </c>
      <c r="C1330" t="s">
        <v>4605</v>
      </c>
    </row>
    <row r="1331" spans="2:3" x14ac:dyDescent="0.25">
      <c r="B1331" s="214" t="s">
        <v>1504</v>
      </c>
      <c r="C1331" t="s">
        <v>4605</v>
      </c>
    </row>
    <row r="1332" spans="2:3" x14ac:dyDescent="0.25">
      <c r="B1332" s="214" t="s">
        <v>1505</v>
      </c>
      <c r="C1332" t="s">
        <v>4606</v>
      </c>
    </row>
    <row r="1333" spans="2:3" x14ac:dyDescent="0.25">
      <c r="B1333" s="214" t="s">
        <v>2479</v>
      </c>
      <c r="C1333" t="s">
        <v>4607</v>
      </c>
    </row>
    <row r="1334" spans="2:3" x14ac:dyDescent="0.25">
      <c r="B1334" s="214" t="s">
        <v>859</v>
      </c>
      <c r="C1334" t="s">
        <v>4608</v>
      </c>
    </row>
    <row r="1335" spans="2:3" x14ac:dyDescent="0.25">
      <c r="B1335" s="214" t="s">
        <v>860</v>
      </c>
      <c r="C1335" t="s">
        <v>4608</v>
      </c>
    </row>
    <row r="1336" spans="2:3" x14ac:dyDescent="0.25">
      <c r="B1336" s="214" t="s">
        <v>861</v>
      </c>
      <c r="C1336" t="s">
        <v>4609</v>
      </c>
    </row>
    <row r="1337" spans="2:3" x14ac:dyDescent="0.25">
      <c r="B1337" s="214" t="s">
        <v>862</v>
      </c>
      <c r="C1337" t="s">
        <v>4610</v>
      </c>
    </row>
    <row r="1338" spans="2:3" x14ac:dyDescent="0.25">
      <c r="B1338" s="214" t="s">
        <v>863</v>
      </c>
      <c r="C1338" t="s">
        <v>4611</v>
      </c>
    </row>
    <row r="1339" spans="2:3" x14ac:dyDescent="0.25">
      <c r="B1339" s="214" t="s">
        <v>864</v>
      </c>
      <c r="C1339" t="s">
        <v>3524</v>
      </c>
    </row>
    <row r="1340" spans="2:3" x14ac:dyDescent="0.25">
      <c r="B1340" s="214" t="s">
        <v>1508</v>
      </c>
      <c r="C1340" t="s">
        <v>4612</v>
      </c>
    </row>
    <row r="1341" spans="2:3" x14ac:dyDescent="0.25">
      <c r="B1341" s="214" t="s">
        <v>865</v>
      </c>
      <c r="C1341" t="s">
        <v>3525</v>
      </c>
    </row>
    <row r="1342" spans="2:3" x14ac:dyDescent="0.25">
      <c r="B1342" s="214" t="s">
        <v>866</v>
      </c>
      <c r="C1342" t="s">
        <v>3526</v>
      </c>
    </row>
    <row r="1343" spans="2:3" x14ac:dyDescent="0.25">
      <c r="B1343" s="214" t="s">
        <v>867</v>
      </c>
      <c r="C1343" t="s">
        <v>3527</v>
      </c>
    </row>
    <row r="1344" spans="2:3" x14ac:dyDescent="0.25">
      <c r="B1344" s="214" t="s">
        <v>1509</v>
      </c>
      <c r="C1344" t="s">
        <v>4613</v>
      </c>
    </row>
    <row r="1345" spans="2:3" x14ac:dyDescent="0.25">
      <c r="B1345" s="214" t="s">
        <v>868</v>
      </c>
      <c r="C1345" t="s">
        <v>4614</v>
      </c>
    </row>
    <row r="1346" spans="2:3" x14ac:dyDescent="0.25">
      <c r="B1346" s="214" t="s">
        <v>1510</v>
      </c>
      <c r="C1346" t="s">
        <v>4615</v>
      </c>
    </row>
    <row r="1347" spans="2:3" x14ac:dyDescent="0.25">
      <c r="B1347" s="214" t="s">
        <v>869</v>
      </c>
      <c r="C1347" t="s">
        <v>3531</v>
      </c>
    </row>
    <row r="1348" spans="2:3" x14ac:dyDescent="0.25">
      <c r="B1348" s="214" t="s">
        <v>1511</v>
      </c>
      <c r="C1348" t="s">
        <v>4616</v>
      </c>
    </row>
    <row r="1349" spans="2:3" x14ac:dyDescent="0.25">
      <c r="B1349" s="214" t="s">
        <v>870</v>
      </c>
      <c r="C1349" t="s">
        <v>4617</v>
      </c>
    </row>
    <row r="1350" spans="2:3" x14ac:dyDescent="0.25">
      <c r="B1350" s="214" t="s">
        <v>1027</v>
      </c>
      <c r="C1350" t="s">
        <v>4618</v>
      </c>
    </row>
    <row r="1351" spans="2:3" x14ac:dyDescent="0.25">
      <c r="B1351" s="214" t="s">
        <v>871</v>
      </c>
      <c r="C1351" t="s">
        <v>4619</v>
      </c>
    </row>
    <row r="1352" spans="2:3" x14ac:dyDescent="0.25">
      <c r="B1352" s="214" t="s">
        <v>872</v>
      </c>
      <c r="C1352" t="s">
        <v>4620</v>
      </c>
    </row>
    <row r="1353" spans="2:3" x14ac:dyDescent="0.25">
      <c r="B1353" s="214" t="s">
        <v>873</v>
      </c>
      <c r="C1353" t="s">
        <v>3532</v>
      </c>
    </row>
    <row r="1354" spans="2:3" x14ac:dyDescent="0.25">
      <c r="B1354" s="214" t="s">
        <v>1028</v>
      </c>
      <c r="C1354" t="s">
        <v>1029</v>
      </c>
    </row>
    <row r="1355" spans="2:3" x14ac:dyDescent="0.25">
      <c r="B1355" s="214" t="s">
        <v>874</v>
      </c>
      <c r="C1355" t="s">
        <v>4621</v>
      </c>
    </row>
    <row r="1356" spans="2:3" x14ac:dyDescent="0.25">
      <c r="B1356" s="214" t="s">
        <v>1030</v>
      </c>
      <c r="C1356" t="s">
        <v>4622</v>
      </c>
    </row>
    <row r="1357" spans="2:3" x14ac:dyDescent="0.25">
      <c r="B1357" s="214" t="s">
        <v>1605</v>
      </c>
      <c r="C1357" t="s">
        <v>4623</v>
      </c>
    </row>
    <row r="1358" spans="2:3" x14ac:dyDescent="0.25">
      <c r="B1358" s="214" t="s">
        <v>875</v>
      </c>
      <c r="C1358" t="s">
        <v>4624</v>
      </c>
    </row>
    <row r="1359" spans="2:3" x14ac:dyDescent="0.25">
      <c r="B1359" s="214" t="s">
        <v>1606</v>
      </c>
      <c r="C1359" t="s">
        <v>4625</v>
      </c>
    </row>
    <row r="1360" spans="2:3" x14ac:dyDescent="0.25">
      <c r="B1360" s="214" t="s">
        <v>1607</v>
      </c>
      <c r="C1360" t="s">
        <v>4626</v>
      </c>
    </row>
    <row r="1361" spans="2:3" x14ac:dyDescent="0.25">
      <c r="B1361" s="214" t="s">
        <v>1608</v>
      </c>
      <c r="C1361" t="s">
        <v>4627</v>
      </c>
    </row>
    <row r="1362" spans="2:3" x14ac:dyDescent="0.25">
      <c r="B1362" s="214" t="s">
        <v>1609</v>
      </c>
      <c r="C1362" t="s">
        <v>4628</v>
      </c>
    </row>
    <row r="1363" spans="2:3" x14ac:dyDescent="0.25">
      <c r="B1363" s="214" t="s">
        <v>1610</v>
      </c>
      <c r="C1363" t="s">
        <v>4629</v>
      </c>
    </row>
    <row r="1364" spans="2:3" x14ac:dyDescent="0.25">
      <c r="B1364" s="214" t="s">
        <v>876</v>
      </c>
      <c r="C1364" t="s">
        <v>4173</v>
      </c>
    </row>
    <row r="1365" spans="2:3" x14ac:dyDescent="0.25">
      <c r="B1365" s="214" t="s">
        <v>877</v>
      </c>
      <c r="C1365" t="s">
        <v>4630</v>
      </c>
    </row>
    <row r="1366" spans="2:3" x14ac:dyDescent="0.25">
      <c r="B1366" s="214" t="s">
        <v>878</v>
      </c>
      <c r="C1366" t="s">
        <v>4631</v>
      </c>
    </row>
    <row r="1367" spans="2:3" x14ac:dyDescent="0.25">
      <c r="B1367" s="214" t="s">
        <v>879</v>
      </c>
      <c r="C1367" t="s">
        <v>4632</v>
      </c>
    </row>
    <row r="1368" spans="2:3" x14ac:dyDescent="0.25">
      <c r="B1368" s="214" t="s">
        <v>880</v>
      </c>
      <c r="C1368" t="s">
        <v>2218</v>
      </c>
    </row>
    <row r="1369" spans="2:3" x14ac:dyDescent="0.25">
      <c r="B1369" s="214" t="s">
        <v>1611</v>
      </c>
      <c r="C1369" t="s">
        <v>4633</v>
      </c>
    </row>
    <row r="1370" spans="2:3" x14ac:dyDescent="0.25">
      <c r="B1370" s="214" t="s">
        <v>1612</v>
      </c>
      <c r="C1370" t="s">
        <v>3583</v>
      </c>
    </row>
    <row r="1371" spans="2:3" x14ac:dyDescent="0.25">
      <c r="B1371" s="214" t="s">
        <v>1613</v>
      </c>
      <c r="C1371" t="s">
        <v>4634</v>
      </c>
    </row>
    <row r="1372" spans="2:3" x14ac:dyDescent="0.25">
      <c r="B1372" s="214" t="s">
        <v>1614</v>
      </c>
      <c r="C1372" t="s">
        <v>4635</v>
      </c>
    </row>
    <row r="1373" spans="2:3" x14ac:dyDescent="0.25">
      <c r="B1373" s="214" t="s">
        <v>881</v>
      </c>
      <c r="C1373" t="s">
        <v>4636</v>
      </c>
    </row>
    <row r="1374" spans="2:3" x14ac:dyDescent="0.25">
      <c r="B1374" s="214" t="s">
        <v>882</v>
      </c>
      <c r="C1374" t="s">
        <v>4637</v>
      </c>
    </row>
    <row r="1375" spans="2:3" x14ac:dyDescent="0.25">
      <c r="B1375" s="214" t="s">
        <v>1615</v>
      </c>
      <c r="C1375" t="s">
        <v>4638</v>
      </c>
    </row>
    <row r="1376" spans="2:3" x14ac:dyDescent="0.25">
      <c r="B1376" s="214" t="s">
        <v>2245</v>
      </c>
      <c r="C1376" t="s">
        <v>3528</v>
      </c>
    </row>
    <row r="1377" spans="2:3" x14ac:dyDescent="0.25">
      <c r="B1377" s="214" t="s">
        <v>883</v>
      </c>
      <c r="C1377" t="s">
        <v>4639</v>
      </c>
    </row>
    <row r="1378" spans="2:3" x14ac:dyDescent="0.25">
      <c r="B1378" s="214" t="s">
        <v>884</v>
      </c>
      <c r="C1378" t="s">
        <v>4639</v>
      </c>
    </row>
    <row r="1379" spans="2:3" x14ac:dyDescent="0.25">
      <c r="B1379" s="214" t="s">
        <v>1617</v>
      </c>
      <c r="C1379" t="s">
        <v>4640</v>
      </c>
    </row>
    <row r="1380" spans="2:3" x14ac:dyDescent="0.25">
      <c r="B1380" s="214" t="s">
        <v>1933</v>
      </c>
      <c r="C1380" t="s">
        <v>4641</v>
      </c>
    </row>
    <row r="1381" spans="2:3" x14ac:dyDescent="0.25">
      <c r="B1381" s="214" t="s">
        <v>1934</v>
      </c>
      <c r="C1381" t="s">
        <v>4642</v>
      </c>
    </row>
    <row r="1382" spans="2:3" x14ac:dyDescent="0.25">
      <c r="B1382" s="214" t="s">
        <v>1935</v>
      </c>
      <c r="C1382" t="s">
        <v>4643</v>
      </c>
    </row>
    <row r="1383" spans="2:3" x14ac:dyDescent="0.25">
      <c r="B1383" s="214" t="s">
        <v>1936</v>
      </c>
      <c r="C1383" t="s">
        <v>4644</v>
      </c>
    </row>
    <row r="1384" spans="2:3" x14ac:dyDescent="0.25">
      <c r="B1384" s="214" t="s">
        <v>1937</v>
      </c>
      <c r="C1384" t="s">
        <v>4645</v>
      </c>
    </row>
    <row r="1385" spans="2:3" x14ac:dyDescent="0.25">
      <c r="B1385" s="214" t="s">
        <v>1938</v>
      </c>
      <c r="C1385" t="s">
        <v>4646</v>
      </c>
    </row>
    <row r="1386" spans="2:3" x14ac:dyDescent="0.25">
      <c r="B1386" s="214" t="s">
        <v>1939</v>
      </c>
      <c r="C1386" t="s">
        <v>4647</v>
      </c>
    </row>
    <row r="1387" spans="2:3" x14ac:dyDescent="0.25">
      <c r="B1387" s="214" t="s">
        <v>2020</v>
      </c>
      <c r="C1387" t="s">
        <v>4648</v>
      </c>
    </row>
    <row r="1388" spans="2:3" x14ac:dyDescent="0.25">
      <c r="B1388" s="214" t="s">
        <v>2021</v>
      </c>
      <c r="C1388" t="s">
        <v>4649</v>
      </c>
    </row>
    <row r="1389" spans="2:3" x14ac:dyDescent="0.25">
      <c r="B1389" s="214" t="s">
        <v>2022</v>
      </c>
      <c r="C1389" t="s">
        <v>4650</v>
      </c>
    </row>
    <row r="1390" spans="2:3" x14ac:dyDescent="0.25">
      <c r="B1390" s="214" t="s">
        <v>2023</v>
      </c>
      <c r="C1390" t="s">
        <v>4651</v>
      </c>
    </row>
    <row r="1391" spans="2:3" x14ac:dyDescent="0.25">
      <c r="B1391" s="214" t="s">
        <v>2024</v>
      </c>
      <c r="C1391" t="s">
        <v>4652</v>
      </c>
    </row>
    <row r="1392" spans="2:3" x14ac:dyDescent="0.25">
      <c r="B1392" s="214" t="s">
        <v>2025</v>
      </c>
      <c r="C1392" t="s">
        <v>4653</v>
      </c>
    </row>
    <row r="1393" spans="2:3" x14ac:dyDescent="0.25">
      <c r="B1393" s="214" t="s">
        <v>2026</v>
      </c>
      <c r="C1393" t="s">
        <v>4654</v>
      </c>
    </row>
    <row r="1394" spans="2:3" x14ac:dyDescent="0.25">
      <c r="B1394" s="214" t="s">
        <v>2027</v>
      </c>
      <c r="C1394" t="s">
        <v>4655</v>
      </c>
    </row>
    <row r="1395" spans="2:3" x14ac:dyDescent="0.25">
      <c r="B1395" s="214" t="s">
        <v>2028</v>
      </c>
      <c r="C1395" t="s">
        <v>4656</v>
      </c>
    </row>
    <row r="1396" spans="2:3" x14ac:dyDescent="0.25">
      <c r="B1396" s="214" t="s">
        <v>2029</v>
      </c>
      <c r="C1396" t="s">
        <v>3957</v>
      </c>
    </row>
    <row r="1397" spans="2:3" x14ac:dyDescent="0.25">
      <c r="B1397" s="214" t="s">
        <v>2030</v>
      </c>
      <c r="C1397" t="s">
        <v>4657</v>
      </c>
    </row>
    <row r="1398" spans="2:3" x14ac:dyDescent="0.25">
      <c r="B1398" s="214" t="s">
        <v>2031</v>
      </c>
      <c r="C1398" t="s">
        <v>4658</v>
      </c>
    </row>
    <row r="1399" spans="2:3" x14ac:dyDescent="0.25">
      <c r="B1399" s="214" t="s">
        <v>2032</v>
      </c>
      <c r="C1399" t="s">
        <v>4659</v>
      </c>
    </row>
    <row r="1400" spans="2:3" x14ac:dyDescent="0.25">
      <c r="B1400" s="214" t="s">
        <v>2033</v>
      </c>
      <c r="C1400" t="s">
        <v>4659</v>
      </c>
    </row>
    <row r="1401" spans="2:3" x14ac:dyDescent="0.25">
      <c r="B1401" s="214" t="s">
        <v>2480</v>
      </c>
      <c r="C1401" t="s">
        <v>4660</v>
      </c>
    </row>
    <row r="1402" spans="2:3" x14ac:dyDescent="0.25">
      <c r="B1402" s="214" t="s">
        <v>2034</v>
      </c>
      <c r="C1402" t="s">
        <v>4661</v>
      </c>
    </row>
    <row r="1403" spans="2:3" x14ac:dyDescent="0.25">
      <c r="B1403" s="214" t="s">
        <v>2402</v>
      </c>
      <c r="C1403" t="s">
        <v>4662</v>
      </c>
    </row>
    <row r="1404" spans="2:3" x14ac:dyDescent="0.25">
      <c r="B1404" s="214" t="s">
        <v>885</v>
      </c>
      <c r="C1404" t="s">
        <v>4663</v>
      </c>
    </row>
    <row r="1405" spans="2:3" x14ac:dyDescent="0.25">
      <c r="B1405" s="214" t="s">
        <v>886</v>
      </c>
      <c r="C1405" t="s">
        <v>4664</v>
      </c>
    </row>
    <row r="1406" spans="2:3" x14ac:dyDescent="0.25">
      <c r="B1406" s="214" t="s">
        <v>887</v>
      </c>
      <c r="C1406" t="s">
        <v>4665</v>
      </c>
    </row>
    <row r="1407" spans="2:3" x14ac:dyDescent="0.25">
      <c r="B1407" s="214" t="s">
        <v>888</v>
      </c>
      <c r="C1407" t="s">
        <v>4666</v>
      </c>
    </row>
    <row r="1408" spans="2:3" x14ac:dyDescent="0.25">
      <c r="B1408" s="214" t="s">
        <v>889</v>
      </c>
      <c r="C1408" t="s">
        <v>4667</v>
      </c>
    </row>
    <row r="1409" spans="2:3" x14ac:dyDescent="0.25">
      <c r="B1409" s="214" t="s">
        <v>890</v>
      </c>
      <c r="C1409" t="s">
        <v>4668</v>
      </c>
    </row>
    <row r="1410" spans="2:3" x14ac:dyDescent="0.25">
      <c r="B1410" s="214" t="s">
        <v>891</v>
      </c>
      <c r="C1410" t="s">
        <v>4669</v>
      </c>
    </row>
    <row r="1411" spans="2:3" x14ac:dyDescent="0.25">
      <c r="B1411" s="214" t="s">
        <v>892</v>
      </c>
      <c r="C1411" t="s">
        <v>4670</v>
      </c>
    </row>
    <row r="1412" spans="2:3" x14ac:dyDescent="0.25">
      <c r="B1412" s="214" t="s">
        <v>893</v>
      </c>
      <c r="C1412" t="s">
        <v>4671</v>
      </c>
    </row>
    <row r="1413" spans="2:3" x14ac:dyDescent="0.25">
      <c r="B1413" s="214" t="s">
        <v>1619</v>
      </c>
      <c r="C1413" t="s">
        <v>4672</v>
      </c>
    </row>
    <row r="1414" spans="2:3" x14ac:dyDescent="0.25">
      <c r="B1414" s="214" t="s">
        <v>894</v>
      </c>
      <c r="C1414" t="s">
        <v>4673</v>
      </c>
    </row>
    <row r="1415" spans="2:3" x14ac:dyDescent="0.25">
      <c r="B1415" s="214" t="s">
        <v>895</v>
      </c>
      <c r="C1415" t="s">
        <v>4674</v>
      </c>
    </row>
    <row r="1416" spans="2:3" x14ac:dyDescent="0.25">
      <c r="B1416" s="214" t="s">
        <v>896</v>
      </c>
      <c r="C1416" t="s">
        <v>4675</v>
      </c>
    </row>
    <row r="1417" spans="2:3" x14ac:dyDescent="0.25">
      <c r="B1417" s="214" t="s">
        <v>897</v>
      </c>
      <c r="C1417" t="s">
        <v>4676</v>
      </c>
    </row>
    <row r="1418" spans="2:3" x14ac:dyDescent="0.25">
      <c r="B1418" s="214" t="s">
        <v>2041</v>
      </c>
      <c r="C1418" t="s">
        <v>3388</v>
      </c>
    </row>
    <row r="1419" spans="2:3" x14ac:dyDescent="0.25">
      <c r="B1419" s="214" t="s">
        <v>898</v>
      </c>
      <c r="C1419" t="s">
        <v>4677</v>
      </c>
    </row>
    <row r="1420" spans="2:3" x14ac:dyDescent="0.25">
      <c r="B1420" s="214" t="s">
        <v>2042</v>
      </c>
      <c r="C1420" t="s">
        <v>4678</v>
      </c>
    </row>
    <row r="1421" spans="2:3" x14ac:dyDescent="0.25">
      <c r="B1421" s="214" t="s">
        <v>899</v>
      </c>
      <c r="C1421" t="s">
        <v>4679</v>
      </c>
    </row>
    <row r="1422" spans="2:3" x14ac:dyDescent="0.25">
      <c r="B1422" s="214" t="s">
        <v>2043</v>
      </c>
      <c r="C1422" t="s">
        <v>4680</v>
      </c>
    </row>
    <row r="1423" spans="2:3" x14ac:dyDescent="0.25">
      <c r="B1423" s="214" t="s">
        <v>900</v>
      </c>
      <c r="C1423" t="s">
        <v>4681</v>
      </c>
    </row>
    <row r="1424" spans="2:3" x14ac:dyDescent="0.25">
      <c r="B1424" s="214" t="s">
        <v>901</v>
      </c>
      <c r="C1424" t="s">
        <v>4673</v>
      </c>
    </row>
    <row r="1425" spans="2:3" x14ac:dyDescent="0.25">
      <c r="B1425" s="214" t="s">
        <v>902</v>
      </c>
      <c r="C1425" t="s">
        <v>4682</v>
      </c>
    </row>
    <row r="1426" spans="2:3" x14ac:dyDescent="0.25">
      <c r="B1426" s="214" t="s">
        <v>2044</v>
      </c>
      <c r="C1426" t="s">
        <v>4683</v>
      </c>
    </row>
    <row r="1427" spans="2:3" x14ac:dyDescent="0.25">
      <c r="B1427" s="214" t="s">
        <v>2045</v>
      </c>
      <c r="C1427" t="s">
        <v>4684</v>
      </c>
    </row>
    <row r="1428" spans="2:3" x14ac:dyDescent="0.25">
      <c r="B1428" s="214" t="s">
        <v>1633</v>
      </c>
      <c r="C1428" t="s">
        <v>4685</v>
      </c>
    </row>
    <row r="1429" spans="2:3" x14ac:dyDescent="0.25">
      <c r="B1429" s="214" t="s">
        <v>1634</v>
      </c>
      <c r="C1429" t="s">
        <v>4686</v>
      </c>
    </row>
    <row r="1430" spans="2:3" x14ac:dyDescent="0.25">
      <c r="B1430" s="214" t="s">
        <v>903</v>
      </c>
      <c r="C1430" t="s">
        <v>4687</v>
      </c>
    </row>
    <row r="1431" spans="2:3" x14ac:dyDescent="0.25">
      <c r="B1431" s="214" t="s">
        <v>1635</v>
      </c>
      <c r="C1431" t="s">
        <v>3656</v>
      </c>
    </row>
    <row r="1432" spans="2:3" x14ac:dyDescent="0.25">
      <c r="B1432" s="214" t="s">
        <v>1636</v>
      </c>
      <c r="C1432" t="s">
        <v>4688</v>
      </c>
    </row>
    <row r="1433" spans="2:3" x14ac:dyDescent="0.25">
      <c r="B1433" s="214" t="s">
        <v>904</v>
      </c>
      <c r="C1433" t="s">
        <v>4689</v>
      </c>
    </row>
    <row r="1434" spans="2:3" x14ac:dyDescent="0.25">
      <c r="B1434" s="214" t="s">
        <v>905</v>
      </c>
      <c r="C1434" t="s">
        <v>4690</v>
      </c>
    </row>
    <row r="1435" spans="2:3" x14ac:dyDescent="0.25">
      <c r="B1435" s="214" t="s">
        <v>906</v>
      </c>
      <c r="C1435" t="s">
        <v>4691</v>
      </c>
    </row>
    <row r="1436" spans="2:3" x14ac:dyDescent="0.25">
      <c r="B1436" s="214" t="s">
        <v>1637</v>
      </c>
      <c r="C1436" t="s">
        <v>4692</v>
      </c>
    </row>
    <row r="1437" spans="2:3" x14ac:dyDescent="0.25">
      <c r="B1437" s="214" t="s">
        <v>2035</v>
      </c>
      <c r="C1437" t="s">
        <v>4693</v>
      </c>
    </row>
    <row r="1438" spans="2:3" x14ac:dyDescent="0.25">
      <c r="B1438" s="214" t="s">
        <v>2036</v>
      </c>
      <c r="C1438" t="s">
        <v>4694</v>
      </c>
    </row>
    <row r="1439" spans="2:3" x14ac:dyDescent="0.25">
      <c r="B1439" s="214" t="s">
        <v>2606</v>
      </c>
      <c r="C1439" t="s">
        <v>4695</v>
      </c>
    </row>
    <row r="1440" spans="2:3" x14ac:dyDescent="0.25">
      <c r="B1440" s="214" t="s">
        <v>2607</v>
      </c>
      <c r="C1440" t="s">
        <v>4696</v>
      </c>
    </row>
    <row r="1441" spans="2:3" x14ac:dyDescent="0.25">
      <c r="B1441" s="214" t="s">
        <v>1638</v>
      </c>
      <c r="C1441" t="s">
        <v>4697</v>
      </c>
    </row>
    <row r="1442" spans="2:3" x14ac:dyDescent="0.25">
      <c r="B1442" s="214" t="s">
        <v>907</v>
      </c>
      <c r="C1442" t="s">
        <v>4698</v>
      </c>
    </row>
    <row r="1443" spans="2:3" x14ac:dyDescent="0.25">
      <c r="B1443" s="214" t="s">
        <v>908</v>
      </c>
      <c r="C1443" t="s">
        <v>4699</v>
      </c>
    </row>
    <row r="1444" spans="2:3" x14ac:dyDescent="0.25">
      <c r="B1444" s="214" t="s">
        <v>1639</v>
      </c>
      <c r="C1444" t="s">
        <v>4700</v>
      </c>
    </row>
    <row r="1445" spans="2:3" x14ac:dyDescent="0.25">
      <c r="B1445" s="214" t="s">
        <v>909</v>
      </c>
      <c r="C1445" t="s">
        <v>4701</v>
      </c>
    </row>
    <row r="1446" spans="2:3" x14ac:dyDescent="0.25">
      <c r="B1446" s="214" t="s">
        <v>1640</v>
      </c>
      <c r="C1446" t="s">
        <v>4702</v>
      </c>
    </row>
    <row r="1447" spans="2:3" x14ac:dyDescent="0.25">
      <c r="B1447" s="214" t="s">
        <v>1641</v>
      </c>
      <c r="C1447" t="s">
        <v>4703</v>
      </c>
    </row>
    <row r="1448" spans="2:3" x14ac:dyDescent="0.25">
      <c r="B1448" s="214" t="s">
        <v>910</v>
      </c>
      <c r="C1448" t="s">
        <v>4704</v>
      </c>
    </row>
    <row r="1449" spans="2:3" x14ac:dyDescent="0.25">
      <c r="B1449" s="214" t="s">
        <v>911</v>
      </c>
      <c r="C1449" t="s">
        <v>4705</v>
      </c>
    </row>
    <row r="1450" spans="2:3" x14ac:dyDescent="0.25">
      <c r="B1450" s="214" t="s">
        <v>912</v>
      </c>
      <c r="C1450" t="s">
        <v>4706</v>
      </c>
    </row>
    <row r="1451" spans="2:3" x14ac:dyDescent="0.25">
      <c r="B1451" s="214" t="s">
        <v>913</v>
      </c>
      <c r="C1451" t="s">
        <v>1642</v>
      </c>
    </row>
    <row r="1452" spans="2:3" x14ac:dyDescent="0.25">
      <c r="B1452" s="214" t="s">
        <v>914</v>
      </c>
      <c r="C1452" t="s">
        <v>4707</v>
      </c>
    </row>
    <row r="1453" spans="2:3" x14ac:dyDescent="0.25">
      <c r="B1453" s="214" t="s">
        <v>915</v>
      </c>
      <c r="C1453" t="s">
        <v>4708</v>
      </c>
    </row>
    <row r="1454" spans="2:3" x14ac:dyDescent="0.25">
      <c r="B1454" s="214" t="s">
        <v>916</v>
      </c>
      <c r="C1454" t="s">
        <v>4709</v>
      </c>
    </row>
    <row r="1455" spans="2:3" x14ac:dyDescent="0.25">
      <c r="B1455" s="214" t="s">
        <v>2316</v>
      </c>
      <c r="C1455" t="s">
        <v>4710</v>
      </c>
    </row>
    <row r="1456" spans="2:3" x14ac:dyDescent="0.25">
      <c r="B1456" s="214" t="s">
        <v>917</v>
      </c>
      <c r="C1456" t="s">
        <v>4711</v>
      </c>
    </row>
    <row r="1457" spans="2:3" x14ac:dyDescent="0.25">
      <c r="B1457" s="214" t="s">
        <v>918</v>
      </c>
      <c r="C1457" t="s">
        <v>4712</v>
      </c>
    </row>
    <row r="1458" spans="2:3" x14ac:dyDescent="0.25">
      <c r="B1458" s="214" t="s">
        <v>919</v>
      </c>
      <c r="C1458" t="s">
        <v>4713</v>
      </c>
    </row>
    <row r="1459" spans="2:3" x14ac:dyDescent="0.25">
      <c r="B1459" s="214" t="s">
        <v>920</v>
      </c>
      <c r="C1459" t="s">
        <v>4714</v>
      </c>
    </row>
    <row r="1460" spans="2:3" x14ac:dyDescent="0.25">
      <c r="B1460" s="214" t="s">
        <v>1643</v>
      </c>
      <c r="C1460" t="s">
        <v>4715</v>
      </c>
    </row>
    <row r="1461" spans="2:3" x14ac:dyDescent="0.25">
      <c r="B1461" s="214" t="s">
        <v>1644</v>
      </c>
      <c r="C1461" t="s">
        <v>4716</v>
      </c>
    </row>
    <row r="1462" spans="2:3" x14ac:dyDescent="0.25">
      <c r="B1462" s="214" t="s">
        <v>921</v>
      </c>
      <c r="C1462" t="s">
        <v>1645</v>
      </c>
    </row>
    <row r="1463" spans="2:3" x14ac:dyDescent="0.25">
      <c r="B1463" s="214" t="s">
        <v>922</v>
      </c>
      <c r="C1463" t="s">
        <v>4717</v>
      </c>
    </row>
    <row r="1464" spans="2:3" x14ac:dyDescent="0.25">
      <c r="B1464" s="214" t="s">
        <v>1646</v>
      </c>
      <c r="C1464" t="s">
        <v>4718</v>
      </c>
    </row>
    <row r="1465" spans="2:3" x14ac:dyDescent="0.25">
      <c r="B1465" s="214" t="s">
        <v>923</v>
      </c>
      <c r="C1465" t="s">
        <v>4719</v>
      </c>
    </row>
    <row r="1466" spans="2:3" x14ac:dyDescent="0.25">
      <c r="B1466" s="214" t="s">
        <v>924</v>
      </c>
      <c r="C1466" t="s">
        <v>4720</v>
      </c>
    </row>
    <row r="1467" spans="2:3" x14ac:dyDescent="0.25">
      <c r="B1467" s="214" t="s">
        <v>925</v>
      </c>
      <c r="C1467" t="s">
        <v>4719</v>
      </c>
    </row>
    <row r="1468" spans="2:3" x14ac:dyDescent="0.25">
      <c r="B1468" s="214" t="s">
        <v>1647</v>
      </c>
      <c r="C1468" t="s">
        <v>4721</v>
      </c>
    </row>
    <row r="1469" spans="2:3" x14ac:dyDescent="0.25">
      <c r="B1469" s="214" t="s">
        <v>1648</v>
      </c>
      <c r="C1469" t="s">
        <v>4722</v>
      </c>
    </row>
    <row r="1470" spans="2:3" x14ac:dyDescent="0.25">
      <c r="B1470" s="214" t="s">
        <v>2246</v>
      </c>
      <c r="C1470" t="s">
        <v>4723</v>
      </c>
    </row>
    <row r="1471" spans="2:3" x14ac:dyDescent="0.25">
      <c r="B1471" s="214" t="s">
        <v>926</v>
      </c>
      <c r="C1471" t="s">
        <v>4641</v>
      </c>
    </row>
    <row r="1472" spans="2:3" x14ac:dyDescent="0.25">
      <c r="B1472" s="214" t="s">
        <v>927</v>
      </c>
      <c r="C1472" t="s">
        <v>4643</v>
      </c>
    </row>
    <row r="1473" spans="2:3" x14ac:dyDescent="0.25">
      <c r="B1473" s="214" t="s">
        <v>928</v>
      </c>
      <c r="C1473" t="s">
        <v>4724</v>
      </c>
    </row>
    <row r="1474" spans="2:3" x14ac:dyDescent="0.25">
      <c r="B1474" s="214" t="s">
        <v>929</v>
      </c>
      <c r="C1474" t="s">
        <v>4645</v>
      </c>
    </row>
    <row r="1475" spans="2:3" x14ac:dyDescent="0.25">
      <c r="B1475" s="214" t="s">
        <v>930</v>
      </c>
      <c r="C1475" t="s">
        <v>4725</v>
      </c>
    </row>
    <row r="1476" spans="2:3" x14ac:dyDescent="0.25">
      <c r="B1476" s="214" t="s">
        <v>931</v>
      </c>
      <c r="C1476" t="s">
        <v>4726</v>
      </c>
    </row>
    <row r="1477" spans="2:3" x14ac:dyDescent="0.25">
      <c r="B1477" s="214" t="s">
        <v>932</v>
      </c>
      <c r="C1477" t="s">
        <v>4727</v>
      </c>
    </row>
    <row r="1478" spans="2:3" x14ac:dyDescent="0.25">
      <c r="B1478" s="214" t="s">
        <v>1649</v>
      </c>
      <c r="C1478" t="s">
        <v>4728</v>
      </c>
    </row>
    <row r="1479" spans="2:3" x14ac:dyDescent="0.25">
      <c r="B1479" s="214" t="s">
        <v>933</v>
      </c>
      <c r="C1479" t="s">
        <v>4729</v>
      </c>
    </row>
    <row r="1480" spans="2:3" x14ac:dyDescent="0.25">
      <c r="B1480" s="214" t="s">
        <v>1650</v>
      </c>
      <c r="C1480" t="s">
        <v>4730</v>
      </c>
    </row>
    <row r="1481" spans="2:3" x14ac:dyDescent="0.25">
      <c r="B1481" s="214" t="s">
        <v>1651</v>
      </c>
      <c r="C1481" t="s">
        <v>4731</v>
      </c>
    </row>
    <row r="1482" spans="2:3" x14ac:dyDescent="0.25">
      <c r="B1482" s="214" t="s">
        <v>1652</v>
      </c>
      <c r="C1482" t="s">
        <v>4732</v>
      </c>
    </row>
    <row r="1483" spans="2:3" x14ac:dyDescent="0.25">
      <c r="B1483" s="214" t="s">
        <v>1653</v>
      </c>
      <c r="C1483" t="s">
        <v>4733</v>
      </c>
    </row>
    <row r="1484" spans="2:3" x14ac:dyDescent="0.25">
      <c r="B1484" s="214" t="s">
        <v>934</v>
      </c>
      <c r="C1484" t="s">
        <v>4734</v>
      </c>
    </row>
    <row r="1485" spans="2:3" x14ac:dyDescent="0.25">
      <c r="B1485" s="214" t="s">
        <v>935</v>
      </c>
      <c r="C1485" t="s">
        <v>4734</v>
      </c>
    </row>
    <row r="1486" spans="2:3" x14ac:dyDescent="0.25">
      <c r="B1486" s="214" t="s">
        <v>2403</v>
      </c>
      <c r="C1486" t="s">
        <v>4735</v>
      </c>
    </row>
    <row r="1487" spans="2:3" x14ac:dyDescent="0.25">
      <c r="B1487" s="214" t="s">
        <v>936</v>
      </c>
      <c r="C1487" t="s">
        <v>1655</v>
      </c>
    </row>
    <row r="1488" spans="2:3" x14ac:dyDescent="0.25">
      <c r="B1488" s="214" t="s">
        <v>937</v>
      </c>
      <c r="C1488" t="s">
        <v>4736</v>
      </c>
    </row>
    <row r="1489" spans="2:3" x14ac:dyDescent="0.25">
      <c r="B1489" s="214" t="s">
        <v>938</v>
      </c>
      <c r="C1489" t="s">
        <v>4737</v>
      </c>
    </row>
    <row r="1490" spans="2:3" x14ac:dyDescent="0.25">
      <c r="B1490" s="214" t="s">
        <v>1656</v>
      </c>
      <c r="C1490" t="s">
        <v>4738</v>
      </c>
    </row>
    <row r="1491" spans="2:3" x14ac:dyDescent="0.25">
      <c r="B1491" s="214" t="s">
        <v>939</v>
      </c>
      <c r="C1491" t="s">
        <v>4739</v>
      </c>
    </row>
    <row r="1492" spans="2:3" x14ac:dyDescent="0.25">
      <c r="B1492" s="214" t="s">
        <v>940</v>
      </c>
      <c r="C1492" t="s">
        <v>4740</v>
      </c>
    </row>
    <row r="1493" spans="2:3" x14ac:dyDescent="0.25">
      <c r="B1493" s="214" t="s">
        <v>941</v>
      </c>
      <c r="C1493" t="s">
        <v>4741</v>
      </c>
    </row>
    <row r="1494" spans="2:3" x14ac:dyDescent="0.25">
      <c r="B1494" s="214" t="s">
        <v>2080</v>
      </c>
      <c r="C1494" t="s">
        <v>4742</v>
      </c>
    </row>
    <row r="1495" spans="2:3" x14ac:dyDescent="0.25">
      <c r="B1495" s="214" t="s">
        <v>2081</v>
      </c>
      <c r="C1495" t="s">
        <v>4382</v>
      </c>
    </row>
    <row r="1496" spans="2:3" x14ac:dyDescent="0.25">
      <c r="B1496" s="214" t="s">
        <v>2405</v>
      </c>
      <c r="C1496" t="s">
        <v>4743</v>
      </c>
    </row>
    <row r="1497" spans="2:3" x14ac:dyDescent="0.25">
      <c r="B1497" s="214" t="s">
        <v>2083</v>
      </c>
      <c r="C1497" t="s">
        <v>4744</v>
      </c>
    </row>
    <row r="1498" spans="2:3" x14ac:dyDescent="0.25">
      <c r="B1498" s="214" t="s">
        <v>942</v>
      </c>
      <c r="C1498" t="s">
        <v>4278</v>
      </c>
    </row>
    <row r="1499" spans="2:3" x14ac:dyDescent="0.25">
      <c r="B1499" s="214" t="s">
        <v>943</v>
      </c>
      <c r="C1499" t="s">
        <v>4745</v>
      </c>
    </row>
    <row r="1500" spans="2:3" x14ac:dyDescent="0.25">
      <c r="B1500" s="214" t="s">
        <v>2202</v>
      </c>
      <c r="C1500" t="s">
        <v>4746</v>
      </c>
    </row>
    <row r="1501" spans="2:3" x14ac:dyDescent="0.25">
      <c r="B1501" s="214" t="s">
        <v>944</v>
      </c>
      <c r="C1501" t="s">
        <v>4747</v>
      </c>
    </row>
    <row r="1502" spans="2:3" x14ac:dyDescent="0.25">
      <c r="B1502" s="214" t="s">
        <v>945</v>
      </c>
      <c r="C1502" t="s">
        <v>4748</v>
      </c>
    </row>
    <row r="1503" spans="2:3" x14ac:dyDescent="0.25">
      <c r="B1503" s="214" t="s">
        <v>2084</v>
      </c>
      <c r="C1503" t="s">
        <v>4749</v>
      </c>
    </row>
    <row r="1504" spans="2:3" x14ac:dyDescent="0.25">
      <c r="B1504" s="214" t="s">
        <v>946</v>
      </c>
      <c r="C1504" t="s">
        <v>4382</v>
      </c>
    </row>
    <row r="1505" spans="2:3" x14ac:dyDescent="0.25">
      <c r="B1505" s="214" t="s">
        <v>2406</v>
      </c>
      <c r="C1505" t="s">
        <v>4750</v>
      </c>
    </row>
    <row r="1506" spans="2:3" x14ac:dyDescent="0.25">
      <c r="B1506" s="214" t="s">
        <v>947</v>
      </c>
      <c r="C1506" t="s">
        <v>4279</v>
      </c>
    </row>
    <row r="1507" spans="2:3" x14ac:dyDescent="0.25">
      <c r="B1507" s="214" t="s">
        <v>2086</v>
      </c>
      <c r="C1507" t="s">
        <v>4751</v>
      </c>
    </row>
    <row r="1508" spans="2:3" x14ac:dyDescent="0.25">
      <c r="B1508" s="214" t="s">
        <v>948</v>
      </c>
      <c r="C1508" t="s">
        <v>4280</v>
      </c>
    </row>
    <row r="1509" spans="2:3" x14ac:dyDescent="0.25">
      <c r="B1509" s="214" t="s">
        <v>949</v>
      </c>
      <c r="C1509" t="s">
        <v>4752</v>
      </c>
    </row>
    <row r="1510" spans="2:3" x14ac:dyDescent="0.25">
      <c r="B1510" s="214" t="s">
        <v>950</v>
      </c>
      <c r="C1510" t="s">
        <v>4753</v>
      </c>
    </row>
    <row r="1511" spans="2:3" x14ac:dyDescent="0.25">
      <c r="B1511" s="214" t="s">
        <v>951</v>
      </c>
      <c r="C1511" t="s">
        <v>4754</v>
      </c>
    </row>
    <row r="1512" spans="2:3" x14ac:dyDescent="0.25">
      <c r="B1512" s="214" t="s">
        <v>952</v>
      </c>
      <c r="C1512" t="s">
        <v>4755</v>
      </c>
    </row>
    <row r="1513" spans="2:3" x14ac:dyDescent="0.25">
      <c r="B1513" s="214" t="s">
        <v>2087</v>
      </c>
      <c r="C1513" t="s">
        <v>4756</v>
      </c>
    </row>
    <row r="1514" spans="2:3" x14ac:dyDescent="0.25">
      <c r="B1514" s="214" t="s">
        <v>2088</v>
      </c>
      <c r="C1514" t="s">
        <v>4757</v>
      </c>
    </row>
    <row r="1515" spans="2:3" x14ac:dyDescent="0.25">
      <c r="B1515" s="214" t="s">
        <v>2089</v>
      </c>
      <c r="C1515" t="s">
        <v>4758</v>
      </c>
    </row>
    <row r="1516" spans="2:3" x14ac:dyDescent="0.25">
      <c r="B1516" s="214" t="s">
        <v>953</v>
      </c>
      <c r="C1516" t="s">
        <v>4759</v>
      </c>
    </row>
    <row r="1517" spans="2:3" x14ac:dyDescent="0.25">
      <c r="B1517" s="214" t="s">
        <v>954</v>
      </c>
      <c r="C1517" t="s">
        <v>4760</v>
      </c>
    </row>
    <row r="1518" spans="2:3" x14ac:dyDescent="0.25">
      <c r="B1518" s="214" t="s">
        <v>2037</v>
      </c>
      <c r="C1518" t="s">
        <v>2407</v>
      </c>
    </row>
    <row r="1519" spans="2:3" x14ac:dyDescent="0.25">
      <c r="B1519" s="214" t="s">
        <v>2090</v>
      </c>
      <c r="C1519" t="s">
        <v>4761</v>
      </c>
    </row>
    <row r="1520" spans="2:3" x14ac:dyDescent="0.25">
      <c r="B1520" s="214" t="s">
        <v>2317</v>
      </c>
      <c r="C1520" t="s">
        <v>4762</v>
      </c>
    </row>
    <row r="1521" spans="2:3" x14ac:dyDescent="0.25">
      <c r="B1521" s="214" t="s">
        <v>2091</v>
      </c>
      <c r="C1521" t="s">
        <v>4763</v>
      </c>
    </row>
    <row r="1522" spans="2:3" x14ac:dyDescent="0.25">
      <c r="B1522" s="214" t="s">
        <v>955</v>
      </c>
      <c r="C1522" t="s">
        <v>4764</v>
      </c>
    </row>
    <row r="1523" spans="2:3" x14ac:dyDescent="0.25">
      <c r="B1523" s="214" t="s">
        <v>2408</v>
      </c>
      <c r="C1523" t="s">
        <v>4765</v>
      </c>
    </row>
    <row r="1524" spans="2:3" x14ac:dyDescent="0.25">
      <c r="B1524" s="214" t="s">
        <v>2092</v>
      </c>
      <c r="C1524" t="s">
        <v>4766</v>
      </c>
    </row>
    <row r="1525" spans="2:3" x14ac:dyDescent="0.25">
      <c r="B1525" s="214" t="s">
        <v>2093</v>
      </c>
      <c r="C1525" t="s">
        <v>4767</v>
      </c>
    </row>
    <row r="1526" spans="2:3" x14ac:dyDescent="0.25">
      <c r="B1526" s="214" t="s">
        <v>2094</v>
      </c>
      <c r="C1526" t="s">
        <v>4768</v>
      </c>
    </row>
    <row r="1527" spans="2:3" x14ac:dyDescent="0.25">
      <c r="B1527" s="214" t="s">
        <v>956</v>
      </c>
      <c r="C1527" t="s">
        <v>4769</v>
      </c>
    </row>
    <row r="1528" spans="2:3" x14ac:dyDescent="0.25">
      <c r="B1528" s="214" t="s">
        <v>2095</v>
      </c>
      <c r="C1528" t="s">
        <v>4380</v>
      </c>
    </row>
    <row r="1529" spans="2:3" x14ac:dyDescent="0.25">
      <c r="B1529" s="214" t="s">
        <v>2096</v>
      </c>
      <c r="C1529" t="s">
        <v>4380</v>
      </c>
    </row>
    <row r="1530" spans="2:3" x14ac:dyDescent="0.25">
      <c r="B1530" s="214" t="s">
        <v>2097</v>
      </c>
      <c r="C1530" t="s">
        <v>4770</v>
      </c>
    </row>
    <row r="1531" spans="2:3" x14ac:dyDescent="0.25">
      <c r="B1531" s="214" t="s">
        <v>2098</v>
      </c>
      <c r="C1531" t="s">
        <v>4771</v>
      </c>
    </row>
    <row r="1532" spans="2:3" x14ac:dyDescent="0.25">
      <c r="B1532" s="214" t="s">
        <v>2099</v>
      </c>
      <c r="C1532" t="s">
        <v>4772</v>
      </c>
    </row>
    <row r="1533" spans="2:3" x14ac:dyDescent="0.25">
      <c r="B1533" s="214" t="s">
        <v>2100</v>
      </c>
      <c r="C1533" t="s">
        <v>4773</v>
      </c>
    </row>
    <row r="1534" spans="2:3" x14ac:dyDescent="0.25">
      <c r="B1534" s="214" t="s">
        <v>2101</v>
      </c>
      <c r="C1534" t="s">
        <v>4774</v>
      </c>
    </row>
    <row r="1535" spans="2:3" x14ac:dyDescent="0.25">
      <c r="B1535" s="214" t="s">
        <v>2102</v>
      </c>
      <c r="C1535" t="s">
        <v>4775</v>
      </c>
    </row>
    <row r="1536" spans="2:3" x14ac:dyDescent="0.25">
      <c r="B1536" s="214" t="s">
        <v>2103</v>
      </c>
      <c r="C1536" t="s">
        <v>4776</v>
      </c>
    </row>
    <row r="1537" spans="2:3" x14ac:dyDescent="0.25">
      <c r="B1537" s="214" t="s">
        <v>2104</v>
      </c>
      <c r="C1537" t="s">
        <v>4777</v>
      </c>
    </row>
    <row r="1538" spans="2:3" x14ac:dyDescent="0.25">
      <c r="B1538" s="214" t="s">
        <v>2105</v>
      </c>
      <c r="C1538" t="s">
        <v>4778</v>
      </c>
    </row>
    <row r="1539" spans="2:3" x14ac:dyDescent="0.25">
      <c r="B1539" s="214" t="s">
        <v>2106</v>
      </c>
      <c r="C1539" t="s">
        <v>4779</v>
      </c>
    </row>
    <row r="1540" spans="2:3" x14ac:dyDescent="0.25">
      <c r="B1540" s="214" t="s">
        <v>2107</v>
      </c>
      <c r="C1540" t="s">
        <v>4780</v>
      </c>
    </row>
    <row r="1541" spans="2:3" x14ac:dyDescent="0.25">
      <c r="B1541" s="214" t="s">
        <v>2318</v>
      </c>
      <c r="C1541" t="s">
        <v>4781</v>
      </c>
    </row>
    <row r="1542" spans="2:3" x14ac:dyDescent="0.25">
      <c r="B1542" s="214" t="s">
        <v>1925</v>
      </c>
      <c r="C1542" t="s">
        <v>4782</v>
      </c>
    </row>
    <row r="1543" spans="2:3" x14ac:dyDescent="0.25">
      <c r="B1543" s="214" t="s">
        <v>2108</v>
      </c>
      <c r="C1543" t="s">
        <v>4783</v>
      </c>
    </row>
    <row r="1544" spans="2:3" x14ac:dyDescent="0.25">
      <c r="B1544" s="214" t="s">
        <v>2109</v>
      </c>
      <c r="C1544" t="s">
        <v>4784</v>
      </c>
    </row>
    <row r="1545" spans="2:3" x14ac:dyDescent="0.25">
      <c r="B1545" s="214" t="s">
        <v>2110</v>
      </c>
      <c r="C1545" t="s">
        <v>4785</v>
      </c>
    </row>
    <row r="1546" spans="2:3" x14ac:dyDescent="0.25">
      <c r="B1546" s="214" t="s">
        <v>957</v>
      </c>
      <c r="C1546" t="s">
        <v>4786</v>
      </c>
    </row>
    <row r="1547" spans="2:3" x14ac:dyDescent="0.25">
      <c r="B1547" s="214" t="s">
        <v>958</v>
      </c>
      <c r="C1547" t="s">
        <v>4787</v>
      </c>
    </row>
    <row r="1548" spans="2:3" x14ac:dyDescent="0.25">
      <c r="B1548" s="214" t="s">
        <v>2111</v>
      </c>
      <c r="C1548" t="s">
        <v>4788</v>
      </c>
    </row>
    <row r="1549" spans="2:3" x14ac:dyDescent="0.25">
      <c r="B1549" s="214" t="s">
        <v>2112</v>
      </c>
      <c r="C1549" t="s">
        <v>4789</v>
      </c>
    </row>
    <row r="1550" spans="2:3" x14ac:dyDescent="0.25">
      <c r="B1550" s="214" t="s">
        <v>2608</v>
      </c>
      <c r="C1550" t="s">
        <v>4790</v>
      </c>
    </row>
    <row r="1551" spans="2:3" x14ac:dyDescent="0.25">
      <c r="B1551" s="214" t="s">
        <v>2203</v>
      </c>
      <c r="C1551" t="s">
        <v>4791</v>
      </c>
    </row>
    <row r="1552" spans="2:3" x14ac:dyDescent="0.25">
      <c r="B1552" s="214" t="s">
        <v>2113</v>
      </c>
      <c r="C1552" t="s">
        <v>4792</v>
      </c>
    </row>
    <row r="1553" spans="2:3" x14ac:dyDescent="0.25">
      <c r="B1553" s="214" t="s">
        <v>959</v>
      </c>
      <c r="C1553" t="s">
        <v>4793</v>
      </c>
    </row>
    <row r="1554" spans="2:3" x14ac:dyDescent="0.25">
      <c r="B1554" s="214" t="s">
        <v>960</v>
      </c>
      <c r="C1554" t="s">
        <v>4794</v>
      </c>
    </row>
    <row r="1555" spans="2:3" x14ac:dyDescent="0.25">
      <c r="B1555" s="214" t="s">
        <v>961</v>
      </c>
      <c r="C1555" t="s">
        <v>4795</v>
      </c>
    </row>
    <row r="1556" spans="2:3" x14ac:dyDescent="0.25">
      <c r="B1556" s="214" t="s">
        <v>962</v>
      </c>
      <c r="C1556" t="s">
        <v>4796</v>
      </c>
    </row>
    <row r="1557" spans="2:3" x14ac:dyDescent="0.25">
      <c r="B1557" s="214" t="s">
        <v>963</v>
      </c>
      <c r="C1557" t="s">
        <v>4797</v>
      </c>
    </row>
    <row r="1558" spans="2:3" x14ac:dyDescent="0.25">
      <c r="B1558" s="214" t="s">
        <v>964</v>
      </c>
      <c r="C1558" t="s">
        <v>4798</v>
      </c>
    </row>
    <row r="1559" spans="2:3" x14ac:dyDescent="0.25">
      <c r="B1559" s="214" t="s">
        <v>965</v>
      </c>
      <c r="C1559" t="s">
        <v>4799</v>
      </c>
    </row>
    <row r="1560" spans="2:3" x14ac:dyDescent="0.25">
      <c r="B1560" s="214" t="s">
        <v>966</v>
      </c>
      <c r="C1560" t="s">
        <v>4800</v>
      </c>
    </row>
    <row r="1561" spans="2:3" x14ac:dyDescent="0.25">
      <c r="B1561" s="214" t="s">
        <v>2115</v>
      </c>
      <c r="C1561" t="s">
        <v>4801</v>
      </c>
    </row>
    <row r="1562" spans="2:3" x14ac:dyDescent="0.25">
      <c r="B1562" s="214" t="s">
        <v>2116</v>
      </c>
      <c r="C1562" t="s">
        <v>4802</v>
      </c>
    </row>
    <row r="1563" spans="2:3" x14ac:dyDescent="0.25">
      <c r="B1563" s="214" t="s">
        <v>2117</v>
      </c>
      <c r="C1563" t="s">
        <v>2118</v>
      </c>
    </row>
    <row r="1564" spans="2:3" x14ac:dyDescent="0.25">
      <c r="B1564" s="214" t="s">
        <v>2119</v>
      </c>
      <c r="C1564" t="s">
        <v>4803</v>
      </c>
    </row>
    <row r="1565" spans="2:3" x14ac:dyDescent="0.25">
      <c r="B1565" s="214" t="s">
        <v>2247</v>
      </c>
      <c r="C1565" t="s">
        <v>4804</v>
      </c>
    </row>
    <row r="1566" spans="2:3" x14ac:dyDescent="0.25">
      <c r="B1566" s="214" t="s">
        <v>967</v>
      </c>
      <c r="C1566" t="s">
        <v>4805</v>
      </c>
    </row>
    <row r="1567" spans="2:3" x14ac:dyDescent="0.25">
      <c r="B1567" s="214" t="s">
        <v>968</v>
      </c>
      <c r="C1567" t="s">
        <v>4806</v>
      </c>
    </row>
    <row r="1568" spans="2:3" x14ac:dyDescent="0.25">
      <c r="B1568" s="214" t="s">
        <v>1926</v>
      </c>
      <c r="C1568" t="s">
        <v>4807</v>
      </c>
    </row>
    <row r="1569" spans="2:3" x14ac:dyDescent="0.25">
      <c r="B1569" s="214" t="s">
        <v>1927</v>
      </c>
      <c r="C1569" t="s">
        <v>4808</v>
      </c>
    </row>
    <row r="1570" spans="2:3" x14ac:dyDescent="0.25">
      <c r="B1570" s="214" t="s">
        <v>1928</v>
      </c>
      <c r="C1570" t="s">
        <v>4809</v>
      </c>
    </row>
    <row r="1571" spans="2:3" x14ac:dyDescent="0.25">
      <c r="B1571" s="214" t="s">
        <v>969</v>
      </c>
      <c r="C1571" t="s">
        <v>2120</v>
      </c>
    </row>
    <row r="1572" spans="2:3" x14ac:dyDescent="0.25">
      <c r="B1572" s="214" t="s">
        <v>970</v>
      </c>
      <c r="C1572" t="s">
        <v>4810</v>
      </c>
    </row>
    <row r="1573" spans="2:3" x14ac:dyDescent="0.25">
      <c r="B1573" s="214" t="s">
        <v>2121</v>
      </c>
      <c r="C1573" t="s">
        <v>4811</v>
      </c>
    </row>
    <row r="1574" spans="2:3" x14ac:dyDescent="0.25">
      <c r="B1574" s="214" t="s">
        <v>2122</v>
      </c>
      <c r="C1574" t="s">
        <v>4812</v>
      </c>
    </row>
    <row r="1575" spans="2:3" x14ac:dyDescent="0.25">
      <c r="B1575" s="214" t="s">
        <v>2123</v>
      </c>
      <c r="C1575" t="s">
        <v>4813</v>
      </c>
    </row>
    <row r="1576" spans="2:3" x14ac:dyDescent="0.25">
      <c r="B1576" s="214" t="s">
        <v>2124</v>
      </c>
      <c r="C1576" t="s">
        <v>4814</v>
      </c>
    </row>
    <row r="1577" spans="2:3" x14ac:dyDescent="0.25">
      <c r="B1577" s="214" t="s">
        <v>2125</v>
      </c>
      <c r="C1577" t="s">
        <v>4815</v>
      </c>
    </row>
    <row r="1578" spans="2:3" x14ac:dyDescent="0.25">
      <c r="B1578" s="214" t="s">
        <v>2126</v>
      </c>
      <c r="C1578" t="s">
        <v>4816</v>
      </c>
    </row>
    <row r="1579" spans="2:3" x14ac:dyDescent="0.25">
      <c r="B1579" s="214" t="s">
        <v>2127</v>
      </c>
      <c r="C1579" t="s">
        <v>4817</v>
      </c>
    </row>
    <row r="1580" spans="2:3" x14ac:dyDescent="0.25">
      <c r="B1580" s="214" t="s">
        <v>2128</v>
      </c>
      <c r="C1580" t="s">
        <v>4818</v>
      </c>
    </row>
    <row r="1581" spans="2:3" x14ac:dyDescent="0.25">
      <c r="B1581" s="214" t="s">
        <v>2129</v>
      </c>
      <c r="C1581" t="s">
        <v>4819</v>
      </c>
    </row>
    <row r="1582" spans="2:3" x14ac:dyDescent="0.25">
      <c r="B1582" s="214" t="s">
        <v>2130</v>
      </c>
      <c r="C1582" t="s">
        <v>3388</v>
      </c>
    </row>
    <row r="1583" spans="2:3" x14ac:dyDescent="0.25">
      <c r="B1583" s="214" t="s">
        <v>2131</v>
      </c>
      <c r="C1583" t="s">
        <v>4820</v>
      </c>
    </row>
    <row r="1584" spans="2:3" x14ac:dyDescent="0.25">
      <c r="B1584" s="214" t="s">
        <v>2409</v>
      </c>
      <c r="C1584" t="s">
        <v>3984</v>
      </c>
    </row>
    <row r="1585" spans="2:3" x14ac:dyDescent="0.25">
      <c r="B1585" s="214" t="s">
        <v>2609</v>
      </c>
      <c r="C1585" t="s">
        <v>4821</v>
      </c>
    </row>
    <row r="1586" spans="2:3" x14ac:dyDescent="0.25">
      <c r="B1586" s="214" t="s">
        <v>2610</v>
      </c>
      <c r="C1586" t="s">
        <v>4822</v>
      </c>
    </row>
    <row r="1587" spans="2:3" x14ac:dyDescent="0.25">
      <c r="B1587" s="214" t="s">
        <v>971</v>
      </c>
      <c r="C1587" t="s">
        <v>2132</v>
      </c>
    </row>
    <row r="1588" spans="2:3" x14ac:dyDescent="0.25">
      <c r="B1588" s="214" t="s">
        <v>972</v>
      </c>
      <c r="C1588" t="s">
        <v>4823</v>
      </c>
    </row>
    <row r="1589" spans="2:3" x14ac:dyDescent="0.25">
      <c r="B1589" s="214" t="s">
        <v>2440</v>
      </c>
      <c r="C1589" t="s">
        <v>4824</v>
      </c>
    </row>
    <row r="1590" spans="2:3" x14ac:dyDescent="0.25">
      <c r="B1590" s="214" t="s">
        <v>2441</v>
      </c>
      <c r="C1590" t="s">
        <v>4825</v>
      </c>
    </row>
    <row r="1591" spans="2:3" x14ac:dyDescent="0.25">
      <c r="B1591" s="214" t="s">
        <v>2442</v>
      </c>
      <c r="C1591" t="s">
        <v>4826</v>
      </c>
    </row>
    <row r="1592" spans="2:3" x14ac:dyDescent="0.25">
      <c r="B1592" s="214" t="s">
        <v>2443</v>
      </c>
      <c r="C1592" t="s">
        <v>4827</v>
      </c>
    </row>
    <row r="1593" spans="2:3" x14ac:dyDescent="0.25">
      <c r="B1593" s="214" t="s">
        <v>2444</v>
      </c>
      <c r="C1593" t="s">
        <v>4828</v>
      </c>
    </row>
    <row r="1594" spans="2:3" x14ac:dyDescent="0.25">
      <c r="B1594" s="214" t="s">
        <v>2445</v>
      </c>
      <c r="C1594" t="s">
        <v>4829</v>
      </c>
    </row>
    <row r="1595" spans="2:3" x14ac:dyDescent="0.25">
      <c r="B1595" s="214" t="s">
        <v>2446</v>
      </c>
      <c r="C1595" t="s">
        <v>4830</v>
      </c>
    </row>
    <row r="1596" spans="2:3" x14ac:dyDescent="0.25">
      <c r="B1596" s="214" t="s">
        <v>1691</v>
      </c>
      <c r="C1596" t="s">
        <v>4831</v>
      </c>
    </row>
    <row r="1597" spans="2:3" x14ac:dyDescent="0.25">
      <c r="B1597" s="214" t="s">
        <v>1692</v>
      </c>
      <c r="C1597" t="s">
        <v>4832</v>
      </c>
    </row>
    <row r="1598" spans="2:3" x14ac:dyDescent="0.25">
      <c r="B1598" s="214" t="s">
        <v>2410</v>
      </c>
      <c r="C1598" t="s">
        <v>4833</v>
      </c>
    </row>
    <row r="1599" spans="2:3" x14ac:dyDescent="0.25">
      <c r="B1599" s="214" t="s">
        <v>2412</v>
      </c>
      <c r="C1599" t="s">
        <v>4834</v>
      </c>
    </row>
    <row r="1600" spans="2:3" x14ac:dyDescent="0.25">
      <c r="B1600" s="214" t="s">
        <v>2413</v>
      </c>
      <c r="C1600" t="s">
        <v>4835</v>
      </c>
    </row>
    <row r="1601" spans="2:3" x14ac:dyDescent="0.25">
      <c r="B1601" s="214" t="s">
        <v>2611</v>
      </c>
      <c r="C1601" t="s">
        <v>4836</v>
      </c>
    </row>
    <row r="1602" spans="2:3" x14ac:dyDescent="0.25">
      <c r="B1602" s="214" t="s">
        <v>2612</v>
      </c>
      <c r="C1602" t="s">
        <v>4837</v>
      </c>
    </row>
    <row r="1603" spans="2:3" x14ac:dyDescent="0.25">
      <c r="B1603" s="214" t="s">
        <v>973</v>
      </c>
      <c r="C1603" t="s">
        <v>4838</v>
      </c>
    </row>
    <row r="1604" spans="2:3" x14ac:dyDescent="0.25">
      <c r="B1604" s="214" t="s">
        <v>974</v>
      </c>
      <c r="C1604" t="s">
        <v>4839</v>
      </c>
    </row>
    <row r="1605" spans="2:3" x14ac:dyDescent="0.25">
      <c r="B1605" s="214" t="s">
        <v>975</v>
      </c>
      <c r="C1605" t="s">
        <v>1403</v>
      </c>
    </row>
    <row r="1606" spans="2:3" x14ac:dyDescent="0.25">
      <c r="B1606" s="214" t="s">
        <v>976</v>
      </c>
      <c r="C1606" t="s">
        <v>1693</v>
      </c>
    </row>
    <row r="1607" spans="2:3" x14ac:dyDescent="0.25">
      <c r="B1607" s="214" t="s">
        <v>1694</v>
      </c>
      <c r="C1607" t="s">
        <v>1645</v>
      </c>
    </row>
    <row r="1608" spans="2:3" x14ac:dyDescent="0.25">
      <c r="B1608" s="214" t="s">
        <v>977</v>
      </c>
      <c r="C1608" t="s">
        <v>4840</v>
      </c>
    </row>
    <row r="1609" spans="2:3" x14ac:dyDescent="0.25">
      <c r="B1609" s="214" t="s">
        <v>978</v>
      </c>
      <c r="C1609" t="s">
        <v>4841</v>
      </c>
    </row>
    <row r="1610" spans="2:3" x14ac:dyDescent="0.25">
      <c r="B1610" s="214" t="s">
        <v>979</v>
      </c>
      <c r="C1610" t="s">
        <v>4842</v>
      </c>
    </row>
    <row r="1611" spans="2:3" x14ac:dyDescent="0.25">
      <c r="B1611" s="214" t="s">
        <v>980</v>
      </c>
      <c r="C1611" t="s">
        <v>4843</v>
      </c>
    </row>
    <row r="1612" spans="2:3" x14ac:dyDescent="0.25">
      <c r="B1612" s="214" t="s">
        <v>981</v>
      </c>
      <c r="C1612" t="s">
        <v>4844</v>
      </c>
    </row>
    <row r="1613" spans="2:3" x14ac:dyDescent="0.25">
      <c r="B1613" s="214" t="s">
        <v>982</v>
      </c>
      <c r="C1613" t="s">
        <v>4843</v>
      </c>
    </row>
    <row r="1614" spans="2:3" x14ac:dyDescent="0.25">
      <c r="B1614" s="214" t="s">
        <v>2133</v>
      </c>
      <c r="C1614" t="s">
        <v>4845</v>
      </c>
    </row>
    <row r="1615" spans="2:3" x14ac:dyDescent="0.25">
      <c r="B1615" s="214" t="s">
        <v>983</v>
      </c>
      <c r="C1615" t="s">
        <v>3494</v>
      </c>
    </row>
    <row r="1616" spans="2:3" x14ac:dyDescent="0.25">
      <c r="B1616" s="214" t="s">
        <v>984</v>
      </c>
      <c r="C1616" t="s">
        <v>4846</v>
      </c>
    </row>
    <row r="1617" spans="2:3" x14ac:dyDescent="0.25">
      <c r="B1617" s="214" t="s">
        <v>985</v>
      </c>
      <c r="C1617" t="s">
        <v>2135</v>
      </c>
    </row>
    <row r="1618" spans="2:3" x14ac:dyDescent="0.25">
      <c r="B1618" s="214" t="s">
        <v>2136</v>
      </c>
      <c r="C1618" t="s">
        <v>4847</v>
      </c>
    </row>
    <row r="1619" spans="2:3" x14ac:dyDescent="0.25">
      <c r="B1619" s="214" t="s">
        <v>2137</v>
      </c>
      <c r="C1619" t="s">
        <v>3509</v>
      </c>
    </row>
    <row r="1620" spans="2:3" x14ac:dyDescent="0.25">
      <c r="B1620" s="214" t="s">
        <v>2138</v>
      </c>
      <c r="C1620" t="s">
        <v>4848</v>
      </c>
    </row>
    <row r="1621" spans="2:3" x14ac:dyDescent="0.25">
      <c r="B1621" s="214" t="s">
        <v>986</v>
      </c>
      <c r="C1621" t="s">
        <v>4849</v>
      </c>
    </row>
    <row r="1622" spans="2:3" x14ac:dyDescent="0.25">
      <c r="B1622" s="214" t="s">
        <v>2139</v>
      </c>
      <c r="C1622" t="s">
        <v>3509</v>
      </c>
    </row>
    <row r="1623" spans="2:3" x14ac:dyDescent="0.25">
      <c r="B1623" s="214" t="s">
        <v>987</v>
      </c>
      <c r="C1623" t="s">
        <v>4850</v>
      </c>
    </row>
    <row r="1624" spans="2:3" x14ac:dyDescent="0.25">
      <c r="B1624" s="214" t="s">
        <v>988</v>
      </c>
      <c r="C1624" t="s">
        <v>4851</v>
      </c>
    </row>
    <row r="1625" spans="2:3" x14ac:dyDescent="0.25">
      <c r="B1625" s="214" t="s">
        <v>989</v>
      </c>
      <c r="C1625" t="s">
        <v>4852</v>
      </c>
    </row>
    <row r="1626" spans="2:3" x14ac:dyDescent="0.25">
      <c r="B1626" s="214" t="s">
        <v>990</v>
      </c>
      <c r="C1626" t="s">
        <v>4853</v>
      </c>
    </row>
    <row r="1627" spans="2:3" x14ac:dyDescent="0.25">
      <c r="B1627" s="214" t="s">
        <v>991</v>
      </c>
      <c r="C1627" t="s">
        <v>4730</v>
      </c>
    </row>
    <row r="1628" spans="2:3" x14ac:dyDescent="0.25">
      <c r="B1628" s="214" t="s">
        <v>992</v>
      </c>
      <c r="C1628" t="s">
        <v>4854</v>
      </c>
    </row>
    <row r="1629" spans="2:3" x14ac:dyDescent="0.25">
      <c r="B1629" s="214" t="s">
        <v>2141</v>
      </c>
      <c r="C1629" t="s">
        <v>1699</v>
      </c>
    </row>
    <row r="1630" spans="2:3" x14ac:dyDescent="0.25">
      <c r="B1630" s="214" t="s">
        <v>2142</v>
      </c>
      <c r="C1630" t="s">
        <v>2248</v>
      </c>
    </row>
    <row r="1631" spans="2:3" x14ac:dyDescent="0.25">
      <c r="B1631" s="214" t="s">
        <v>993</v>
      </c>
      <c r="C1631" t="s">
        <v>4855</v>
      </c>
    </row>
    <row r="1632" spans="2:3" x14ac:dyDescent="0.25">
      <c r="B1632" s="214" t="s">
        <v>994</v>
      </c>
      <c r="C1632" t="s">
        <v>4855</v>
      </c>
    </row>
    <row r="1633" spans="2:3" x14ac:dyDescent="0.25">
      <c r="B1633" s="214" t="s">
        <v>995</v>
      </c>
      <c r="C1633" t="s">
        <v>4856</v>
      </c>
    </row>
    <row r="1634" spans="2:3" x14ac:dyDescent="0.25">
      <c r="B1634" s="214" t="s">
        <v>996</v>
      </c>
      <c r="C1634" t="s">
        <v>3858</v>
      </c>
    </row>
    <row r="1635" spans="2:3" x14ac:dyDescent="0.25">
      <c r="B1635" s="214" t="s">
        <v>997</v>
      </c>
      <c r="C1635" t="s">
        <v>3858</v>
      </c>
    </row>
    <row r="1636" spans="2:3" x14ac:dyDescent="0.25">
      <c r="B1636" s="214" t="s">
        <v>998</v>
      </c>
      <c r="C1636" t="s">
        <v>4857</v>
      </c>
    </row>
    <row r="1637" spans="2:3" x14ac:dyDescent="0.25">
      <c r="B1637" s="214" t="s">
        <v>2144</v>
      </c>
      <c r="C1637" t="s">
        <v>4858</v>
      </c>
    </row>
    <row r="1638" spans="2:3" x14ac:dyDescent="0.25">
      <c r="B1638" s="214" t="s">
        <v>2145</v>
      </c>
      <c r="C1638" t="s">
        <v>3509</v>
      </c>
    </row>
    <row r="1639" spans="2:3" x14ac:dyDescent="0.25">
      <c r="B1639" s="214" t="s">
        <v>2146</v>
      </c>
      <c r="C1639" t="s">
        <v>4859</v>
      </c>
    </row>
    <row r="1640" spans="2:3" x14ac:dyDescent="0.25">
      <c r="B1640" s="214" t="s">
        <v>2613</v>
      </c>
      <c r="C1640" t="s">
        <v>4860</v>
      </c>
    </row>
    <row r="1641" spans="2:3" x14ac:dyDescent="0.25">
      <c r="B1641" s="214" t="s">
        <v>999</v>
      </c>
      <c r="C1641" t="s">
        <v>4861</v>
      </c>
    </row>
    <row r="1642" spans="2:3" x14ac:dyDescent="0.25">
      <c r="B1642" s="214" t="s">
        <v>1000</v>
      </c>
      <c r="C1642" t="s">
        <v>4862</v>
      </c>
    </row>
    <row r="1643" spans="2:3" x14ac:dyDescent="0.25">
      <c r="B1643" s="214" t="s">
        <v>1001</v>
      </c>
      <c r="C1643" t="s">
        <v>4863</v>
      </c>
    </row>
    <row r="1644" spans="2:3" x14ac:dyDescent="0.25">
      <c r="B1644" s="214" t="s">
        <v>1002</v>
      </c>
      <c r="C1644" t="s">
        <v>4864</v>
      </c>
    </row>
    <row r="1645" spans="2:3" x14ac:dyDescent="0.25">
      <c r="B1645" s="214" t="s">
        <v>1003</v>
      </c>
      <c r="C1645" t="s">
        <v>4864</v>
      </c>
    </row>
    <row r="1646" spans="2:3" x14ac:dyDescent="0.25">
      <c r="B1646" s="214" t="s">
        <v>1004</v>
      </c>
      <c r="C1646" t="s">
        <v>4865</v>
      </c>
    </row>
    <row r="1647" spans="2:3" x14ac:dyDescent="0.25">
      <c r="B1647" s="214" t="s">
        <v>1005</v>
      </c>
      <c r="C1647" t="s">
        <v>4866</v>
      </c>
    </row>
    <row r="1648" spans="2:3" x14ac:dyDescent="0.25">
      <c r="B1648" s="214" t="s">
        <v>1006</v>
      </c>
      <c r="C1648" t="s">
        <v>4867</v>
      </c>
    </row>
    <row r="1649" spans="2:3" x14ac:dyDescent="0.25">
      <c r="B1649" s="214" t="s">
        <v>1007</v>
      </c>
      <c r="C1649" t="s">
        <v>4868</v>
      </c>
    </row>
    <row r="1650" spans="2:3" x14ac:dyDescent="0.25">
      <c r="B1650" s="214" t="s">
        <v>1008</v>
      </c>
      <c r="C1650" t="s">
        <v>4869</v>
      </c>
    </row>
    <row r="1651" spans="2:3" x14ac:dyDescent="0.25">
      <c r="B1651" s="214" t="s">
        <v>2150</v>
      </c>
      <c r="C1651" t="s">
        <v>4870</v>
      </c>
    </row>
    <row r="1652" spans="2:3" x14ac:dyDescent="0.25">
      <c r="B1652" s="214" t="s">
        <v>2151</v>
      </c>
      <c r="C1652" t="s">
        <v>4871</v>
      </c>
    </row>
    <row r="1653" spans="2:3" x14ac:dyDescent="0.25">
      <c r="B1653" s="214" t="s">
        <v>2152</v>
      </c>
      <c r="C1653" t="s">
        <v>4872</v>
      </c>
    </row>
    <row r="1654" spans="2:3" x14ac:dyDescent="0.25">
      <c r="B1654" s="214" t="s">
        <v>1009</v>
      </c>
      <c r="C1654" t="s">
        <v>4811</v>
      </c>
    </row>
    <row r="1655" spans="2:3" x14ac:dyDescent="0.25">
      <c r="B1655" s="214" t="s">
        <v>1010</v>
      </c>
      <c r="C1655" t="s">
        <v>4873</v>
      </c>
    </row>
    <row r="1656" spans="2:3" x14ac:dyDescent="0.25">
      <c r="B1656" s="214" t="s">
        <v>2153</v>
      </c>
      <c r="C1656" t="s">
        <v>4874</v>
      </c>
    </row>
    <row r="1657" spans="2:3" x14ac:dyDescent="0.25">
      <c r="B1657" s="214" t="s">
        <v>2154</v>
      </c>
      <c r="C1657" t="s">
        <v>4874</v>
      </c>
    </row>
    <row r="1658" spans="2:3" x14ac:dyDescent="0.25">
      <c r="B1658" s="214" t="s">
        <v>1011</v>
      </c>
      <c r="C1658" t="s">
        <v>4824</v>
      </c>
    </row>
    <row r="1659" spans="2:3" x14ac:dyDescent="0.25">
      <c r="B1659" s="214" t="s">
        <v>1012</v>
      </c>
      <c r="C1659" t="s">
        <v>4875</v>
      </c>
    </row>
    <row r="1660" spans="2:3" x14ac:dyDescent="0.25">
      <c r="B1660" s="214" t="s">
        <v>1013</v>
      </c>
      <c r="C1660" t="s">
        <v>4876</v>
      </c>
    </row>
    <row r="1661" spans="2:3" x14ac:dyDescent="0.25">
      <c r="B1661" s="214" t="s">
        <v>1014</v>
      </c>
      <c r="C1661" t="s">
        <v>4877</v>
      </c>
    </row>
    <row r="1662" spans="2:3" x14ac:dyDescent="0.25">
      <c r="B1662" s="214" t="s">
        <v>1015</v>
      </c>
      <c r="C1662" t="s">
        <v>4878</v>
      </c>
    </row>
    <row r="1663" spans="2:3" x14ac:dyDescent="0.25">
      <c r="B1663" s="214" t="s">
        <v>1016</v>
      </c>
      <c r="C1663" t="s">
        <v>4879</v>
      </c>
    </row>
    <row r="1664" spans="2:3" x14ac:dyDescent="0.25">
      <c r="B1664" s="214" t="s">
        <v>1017</v>
      </c>
      <c r="C1664" t="s">
        <v>4880</v>
      </c>
    </row>
    <row r="1665" spans="2:3" x14ac:dyDescent="0.25">
      <c r="B1665" s="214" t="s">
        <v>2156</v>
      </c>
      <c r="C1665" t="s">
        <v>4881</v>
      </c>
    </row>
    <row r="1666" spans="2:3" x14ac:dyDescent="0.25">
      <c r="B1666" s="214" t="s">
        <v>2157</v>
      </c>
      <c r="C1666" t="s">
        <v>4882</v>
      </c>
    </row>
    <row r="1667" spans="2:3" x14ac:dyDescent="0.25">
      <c r="B1667" s="214" t="s">
        <v>1018</v>
      </c>
      <c r="C1667" t="s">
        <v>4883</v>
      </c>
    </row>
    <row r="1668" spans="2:3" x14ac:dyDescent="0.25">
      <c r="B1668" s="214" t="s">
        <v>1019</v>
      </c>
      <c r="C1668" t="s">
        <v>4884</v>
      </c>
    </row>
    <row r="1669" spans="2:3" x14ac:dyDescent="0.25">
      <c r="B1669" s="214" t="s">
        <v>1020</v>
      </c>
      <c r="C1669" t="s">
        <v>4885</v>
      </c>
    </row>
    <row r="1670" spans="2:3" x14ac:dyDescent="0.25">
      <c r="B1670" s="214" t="s">
        <v>1021</v>
      </c>
      <c r="C1670" t="s">
        <v>4886</v>
      </c>
    </row>
    <row r="1671" spans="2:3" x14ac:dyDescent="0.25">
      <c r="B1671" s="214" t="s">
        <v>1022</v>
      </c>
      <c r="C1671" t="s">
        <v>4887</v>
      </c>
    </row>
    <row r="1672" spans="2:3" x14ac:dyDescent="0.25">
      <c r="B1672" s="214" t="s">
        <v>1023</v>
      </c>
      <c r="C1672" t="s">
        <v>4888</v>
      </c>
    </row>
    <row r="1673" spans="2:3" x14ac:dyDescent="0.25">
      <c r="B1673" s="214" t="s">
        <v>1024</v>
      </c>
      <c r="C1673" t="s">
        <v>4889</v>
      </c>
    </row>
    <row r="1674" spans="2:3" x14ac:dyDescent="0.25">
      <c r="B1674" s="214" t="s">
        <v>1025</v>
      </c>
      <c r="C1674" t="s">
        <v>4890</v>
      </c>
    </row>
    <row r="1675" spans="2:3" x14ac:dyDescent="0.25">
      <c r="B1675" s="214" t="s">
        <v>1026</v>
      </c>
      <c r="C1675" t="s">
        <v>4891</v>
      </c>
    </row>
    <row r="1676" spans="2:3" x14ac:dyDescent="0.25">
      <c r="B1676" s="214" t="s">
        <v>2159</v>
      </c>
      <c r="C1676" t="s">
        <v>4892</v>
      </c>
    </row>
    <row r="1677" spans="2:3" x14ac:dyDescent="0.25">
      <c r="B1677" s="214" t="s">
        <v>1727</v>
      </c>
      <c r="C1677" t="s">
        <v>4892</v>
      </c>
    </row>
    <row r="1678" spans="2:3" x14ac:dyDescent="0.25">
      <c r="B1678" s="214" t="s">
        <v>110</v>
      </c>
      <c r="C1678" t="s">
        <v>1428</v>
      </c>
    </row>
    <row r="1679" spans="2:3" x14ac:dyDescent="0.25">
      <c r="B1679" s="214" t="s">
        <v>111</v>
      </c>
      <c r="C1679" t="s">
        <v>1728</v>
      </c>
    </row>
    <row r="1680" spans="2:3" x14ac:dyDescent="0.25">
      <c r="B1680" s="214" t="s">
        <v>1729</v>
      </c>
      <c r="C1680" t="s">
        <v>4893</v>
      </c>
    </row>
    <row r="1681" spans="2:3" x14ac:dyDescent="0.25">
      <c r="B1681" s="214" t="s">
        <v>1730</v>
      </c>
      <c r="C1681" t="s">
        <v>4893</v>
      </c>
    </row>
    <row r="1682" spans="2:3" x14ac:dyDescent="0.25">
      <c r="B1682" s="214" t="s">
        <v>2414</v>
      </c>
      <c r="C1682" t="s">
        <v>4894</v>
      </c>
    </row>
    <row r="1683" spans="2:3" x14ac:dyDescent="0.25">
      <c r="B1683" s="214" t="s">
        <v>2416</v>
      </c>
      <c r="C1683" t="s">
        <v>4894</v>
      </c>
    </row>
    <row r="1684" spans="2:3" x14ac:dyDescent="0.25">
      <c r="B1684" s="214" t="s">
        <v>2417</v>
      </c>
      <c r="C1684" t="s">
        <v>4895</v>
      </c>
    </row>
    <row r="1685" spans="2:3" x14ac:dyDescent="0.25">
      <c r="B1685" s="214" t="s">
        <v>2418</v>
      </c>
      <c r="C1685" t="s">
        <v>4896</v>
      </c>
    </row>
    <row r="1686" spans="2:3" x14ac:dyDescent="0.25">
      <c r="B1686" s="214" t="s">
        <v>2420</v>
      </c>
      <c r="C1686" t="s">
        <v>4897</v>
      </c>
    </row>
    <row r="1687" spans="2:3" x14ac:dyDescent="0.25">
      <c r="B1687" s="214" t="s">
        <v>2421</v>
      </c>
      <c r="C1687" t="s">
        <v>4898</v>
      </c>
    </row>
    <row r="1688" spans="2:3" x14ac:dyDescent="0.25">
      <c r="B1688" s="214" t="s">
        <v>2614</v>
      </c>
      <c r="C1688" t="s">
        <v>4899</v>
      </c>
    </row>
    <row r="1689" spans="2:3" x14ac:dyDescent="0.25">
      <c r="B1689" s="214" t="s">
        <v>2422</v>
      </c>
      <c r="C1689" t="s">
        <v>4900</v>
      </c>
    </row>
    <row r="1690" spans="2:3" x14ac:dyDescent="0.25">
      <c r="B1690" s="214" t="s">
        <v>2424</v>
      </c>
      <c r="C1690" t="s">
        <v>4901</v>
      </c>
    </row>
    <row r="1691" spans="2:3" x14ac:dyDescent="0.25">
      <c r="B1691" s="214" t="s">
        <v>2425</v>
      </c>
      <c r="C1691" t="s">
        <v>4902</v>
      </c>
    </row>
    <row r="1692" spans="2:3" x14ac:dyDescent="0.25">
      <c r="B1692" s="214" t="s">
        <v>112</v>
      </c>
      <c r="C1692" t="s">
        <v>4368</v>
      </c>
    </row>
    <row r="1693" spans="2:3" x14ac:dyDescent="0.25">
      <c r="B1693" s="214" t="s">
        <v>113</v>
      </c>
      <c r="C1693" t="s">
        <v>4903</v>
      </c>
    </row>
    <row r="1694" spans="2:3" x14ac:dyDescent="0.25">
      <c r="B1694" s="214" t="s">
        <v>114</v>
      </c>
      <c r="C1694" t="s">
        <v>4904</v>
      </c>
    </row>
    <row r="1695" spans="2:3" x14ac:dyDescent="0.25">
      <c r="B1695" s="214" t="s">
        <v>115</v>
      </c>
      <c r="C1695" t="s">
        <v>4905</v>
      </c>
    </row>
    <row r="1696" spans="2:3" x14ac:dyDescent="0.25">
      <c r="B1696" s="214" t="s">
        <v>116</v>
      </c>
      <c r="C1696" t="s">
        <v>4906</v>
      </c>
    </row>
    <row r="1697" spans="2:3" x14ac:dyDescent="0.25">
      <c r="B1697" s="214" t="s">
        <v>1732</v>
      </c>
      <c r="C1697" t="s">
        <v>4907</v>
      </c>
    </row>
    <row r="1698" spans="2:3" x14ac:dyDescent="0.25">
      <c r="B1698" s="214" t="s">
        <v>117</v>
      </c>
      <c r="C1698" t="s">
        <v>4908</v>
      </c>
    </row>
    <row r="1699" spans="2:3" x14ac:dyDescent="0.25">
      <c r="B1699" s="214" t="s">
        <v>118</v>
      </c>
      <c r="C1699" t="s">
        <v>4909</v>
      </c>
    </row>
    <row r="1700" spans="2:3" x14ac:dyDescent="0.25">
      <c r="B1700" s="214" t="s">
        <v>119</v>
      </c>
      <c r="C1700" t="s">
        <v>4910</v>
      </c>
    </row>
    <row r="1701" spans="2:3" x14ac:dyDescent="0.25">
      <c r="B1701" s="214" t="s">
        <v>120</v>
      </c>
      <c r="C1701" t="s">
        <v>4911</v>
      </c>
    </row>
    <row r="1702" spans="2:3" x14ac:dyDescent="0.25">
      <c r="B1702" s="214" t="s">
        <v>121</v>
      </c>
      <c r="C1702" t="s">
        <v>4912</v>
      </c>
    </row>
    <row r="1703" spans="2:3" x14ac:dyDescent="0.25">
      <c r="B1703" s="214" t="s">
        <v>122</v>
      </c>
      <c r="C1703" t="s">
        <v>4913</v>
      </c>
    </row>
    <row r="1704" spans="2:3" x14ac:dyDescent="0.25">
      <c r="B1704" s="214" t="s">
        <v>123</v>
      </c>
      <c r="C1704" t="s">
        <v>4914</v>
      </c>
    </row>
    <row r="1705" spans="2:3" x14ac:dyDescent="0.25">
      <c r="B1705" s="214" t="s">
        <v>124</v>
      </c>
      <c r="C1705" t="s">
        <v>4915</v>
      </c>
    </row>
    <row r="1706" spans="2:3" x14ac:dyDescent="0.25">
      <c r="B1706" s="214" t="s">
        <v>125</v>
      </c>
      <c r="C1706" t="s">
        <v>4916</v>
      </c>
    </row>
    <row r="1707" spans="2:3" x14ac:dyDescent="0.25">
      <c r="B1707" s="214" t="s">
        <v>126</v>
      </c>
      <c r="C1707" t="s">
        <v>4917</v>
      </c>
    </row>
    <row r="1708" spans="2:3" x14ac:dyDescent="0.25">
      <c r="B1708" s="214" t="s">
        <v>1734</v>
      </c>
      <c r="C1708" t="s">
        <v>4918</v>
      </c>
    </row>
    <row r="1709" spans="2:3" x14ac:dyDescent="0.25">
      <c r="B1709" s="214" t="s">
        <v>1735</v>
      </c>
      <c r="C1709" t="s">
        <v>4919</v>
      </c>
    </row>
    <row r="1710" spans="2:3" x14ac:dyDescent="0.25">
      <c r="B1710" s="214" t="s">
        <v>127</v>
      </c>
      <c r="C1710" t="s">
        <v>4920</v>
      </c>
    </row>
    <row r="1711" spans="2:3" x14ac:dyDescent="0.25">
      <c r="B1711" s="214" t="s">
        <v>1736</v>
      </c>
      <c r="C1711" t="s">
        <v>4921</v>
      </c>
    </row>
    <row r="1712" spans="2:3" x14ac:dyDescent="0.25">
      <c r="B1712" s="214" t="s">
        <v>1929</v>
      </c>
      <c r="C1712" t="s">
        <v>4922</v>
      </c>
    </row>
    <row r="1713" spans="2:3" x14ac:dyDescent="0.25">
      <c r="B1713" s="214" t="s">
        <v>2615</v>
      </c>
      <c r="C1713" t="s">
        <v>4923</v>
      </c>
    </row>
    <row r="1714" spans="2:3" x14ac:dyDescent="0.25">
      <c r="B1714" s="214" t="s">
        <v>1737</v>
      </c>
      <c r="C1714" t="s">
        <v>4924</v>
      </c>
    </row>
    <row r="1715" spans="2:3" x14ac:dyDescent="0.25">
      <c r="B1715" s="214" t="s">
        <v>1738</v>
      </c>
      <c r="C1715" t="s">
        <v>4924</v>
      </c>
    </row>
    <row r="1716" spans="2:3" x14ac:dyDescent="0.25">
      <c r="B1716" s="214" t="s">
        <v>1739</v>
      </c>
      <c r="C1716" t="s">
        <v>4925</v>
      </c>
    </row>
    <row r="1717" spans="2:3" x14ac:dyDescent="0.25">
      <c r="B1717" s="214" t="s">
        <v>2616</v>
      </c>
      <c r="C1717" t="s">
        <v>2630</v>
      </c>
    </row>
    <row r="1718" spans="2:3" x14ac:dyDescent="0.25">
      <c r="B1718" s="214" t="s">
        <v>2617</v>
      </c>
      <c r="C1718" t="s">
        <v>4926</v>
      </c>
    </row>
    <row r="1719" spans="2:3" x14ac:dyDescent="0.25">
      <c r="B1719" s="214" t="s">
        <v>2618</v>
      </c>
      <c r="C1719" t="s">
        <v>4927</v>
      </c>
    </row>
    <row r="1720" spans="2:3" x14ac:dyDescent="0.25">
      <c r="B1720" s="214" t="s">
        <v>128</v>
      </c>
      <c r="C1720" t="s">
        <v>4928</v>
      </c>
    </row>
    <row r="1721" spans="2:3" x14ac:dyDescent="0.25">
      <c r="B1721" s="214" t="s">
        <v>129</v>
      </c>
      <c r="C1721" t="s">
        <v>4929</v>
      </c>
    </row>
    <row r="1722" spans="2:3" x14ac:dyDescent="0.25">
      <c r="B1722" s="214" t="s">
        <v>130</v>
      </c>
      <c r="C1722" t="s">
        <v>4930</v>
      </c>
    </row>
    <row r="1723" spans="2:3" x14ac:dyDescent="0.25">
      <c r="B1723" s="214" t="s">
        <v>131</v>
      </c>
      <c r="C1723" t="s">
        <v>4931</v>
      </c>
    </row>
    <row r="1724" spans="2:3" x14ac:dyDescent="0.25">
      <c r="B1724" s="214" t="s">
        <v>132</v>
      </c>
      <c r="C1724" t="s">
        <v>4932</v>
      </c>
    </row>
    <row r="1725" spans="2:3" x14ac:dyDescent="0.25">
      <c r="B1725" s="214" t="s">
        <v>133</v>
      </c>
      <c r="C1725" t="s">
        <v>4933</v>
      </c>
    </row>
    <row r="1726" spans="2:3" x14ac:dyDescent="0.25">
      <c r="B1726" s="214" t="s">
        <v>134</v>
      </c>
      <c r="C1726" t="s">
        <v>4934</v>
      </c>
    </row>
    <row r="1727" spans="2:3" x14ac:dyDescent="0.25">
      <c r="B1727" s="214" t="s">
        <v>1742</v>
      </c>
      <c r="C1727" t="s">
        <v>4935</v>
      </c>
    </row>
    <row r="1728" spans="2:3" x14ac:dyDescent="0.25">
      <c r="B1728" s="214" t="s">
        <v>1743</v>
      </c>
      <c r="C1728" t="s">
        <v>4936</v>
      </c>
    </row>
    <row r="1729" spans="2:3" x14ac:dyDescent="0.25">
      <c r="B1729" s="214" t="s">
        <v>1744</v>
      </c>
      <c r="C1729" t="s">
        <v>4937</v>
      </c>
    </row>
    <row r="1730" spans="2:3" x14ac:dyDescent="0.25">
      <c r="B1730" s="214" t="s">
        <v>1745</v>
      </c>
      <c r="C1730" t="s">
        <v>4938</v>
      </c>
    </row>
    <row r="1731" spans="2:3" x14ac:dyDescent="0.25">
      <c r="B1731" s="214" t="s">
        <v>1746</v>
      </c>
      <c r="C1731" t="s">
        <v>4255</v>
      </c>
    </row>
    <row r="1732" spans="2:3" x14ac:dyDescent="0.25">
      <c r="B1732" s="214" t="s">
        <v>1747</v>
      </c>
      <c r="C1732" t="s">
        <v>4255</v>
      </c>
    </row>
    <row r="1733" spans="2:3" x14ac:dyDescent="0.25">
      <c r="B1733" s="214" t="s">
        <v>135</v>
      </c>
      <c r="C1733" t="s">
        <v>4939</v>
      </c>
    </row>
    <row r="1734" spans="2:3" x14ac:dyDescent="0.25">
      <c r="B1734" s="214" t="s">
        <v>136</v>
      </c>
      <c r="C1734" t="s">
        <v>4940</v>
      </c>
    </row>
    <row r="1735" spans="2:3" x14ac:dyDescent="0.25">
      <c r="B1735" s="214" t="s">
        <v>137</v>
      </c>
      <c r="C1735" t="s">
        <v>4941</v>
      </c>
    </row>
    <row r="1736" spans="2:3" x14ac:dyDescent="0.25">
      <c r="B1736" s="214" t="s">
        <v>1749</v>
      </c>
      <c r="C1736" t="s">
        <v>4942</v>
      </c>
    </row>
    <row r="1737" spans="2:3" x14ac:dyDescent="0.25">
      <c r="B1737" s="214" t="s">
        <v>1750</v>
      </c>
      <c r="C1737" t="s">
        <v>4943</v>
      </c>
    </row>
    <row r="1738" spans="2:3" x14ac:dyDescent="0.25">
      <c r="B1738" s="214" t="s">
        <v>1751</v>
      </c>
      <c r="C1738" t="s">
        <v>4944</v>
      </c>
    </row>
    <row r="1739" spans="2:3" x14ac:dyDescent="0.25">
      <c r="B1739" s="214" t="s">
        <v>138</v>
      </c>
      <c r="C1739" t="s">
        <v>1752</v>
      </c>
    </row>
    <row r="1740" spans="2:3" x14ac:dyDescent="0.25">
      <c r="B1740" s="214" t="s">
        <v>139</v>
      </c>
      <c r="C1740" t="s">
        <v>1753</v>
      </c>
    </row>
    <row r="1741" spans="2:3" x14ac:dyDescent="0.25">
      <c r="B1741" s="214" t="s">
        <v>140</v>
      </c>
      <c r="C1741" t="s">
        <v>4945</v>
      </c>
    </row>
    <row r="1742" spans="2:3" x14ac:dyDescent="0.25">
      <c r="B1742" s="214" t="s">
        <v>141</v>
      </c>
      <c r="C1742" t="s">
        <v>4946</v>
      </c>
    </row>
    <row r="1743" spans="2:3" x14ac:dyDescent="0.25">
      <c r="B1743" s="214" t="s">
        <v>142</v>
      </c>
      <c r="C1743" t="s">
        <v>1754</v>
      </c>
    </row>
    <row r="1744" spans="2:3" x14ac:dyDescent="0.25">
      <c r="B1744" s="214" t="s">
        <v>143</v>
      </c>
      <c r="C1744" t="s">
        <v>4947</v>
      </c>
    </row>
    <row r="1745" spans="2:3" x14ac:dyDescent="0.25">
      <c r="B1745" s="214" t="s">
        <v>144</v>
      </c>
      <c r="C1745" t="s">
        <v>4948</v>
      </c>
    </row>
    <row r="1746" spans="2:3" x14ac:dyDescent="0.25">
      <c r="B1746" s="214" t="s">
        <v>145</v>
      </c>
      <c r="C1746" t="s">
        <v>4949</v>
      </c>
    </row>
    <row r="1747" spans="2:3" x14ac:dyDescent="0.25">
      <c r="B1747" s="214" t="s">
        <v>146</v>
      </c>
      <c r="C1747" t="s">
        <v>4950</v>
      </c>
    </row>
    <row r="1748" spans="2:3" x14ac:dyDescent="0.25">
      <c r="B1748" s="214" t="s">
        <v>147</v>
      </c>
      <c r="C1748" t="s">
        <v>4951</v>
      </c>
    </row>
    <row r="1749" spans="2:3" x14ac:dyDescent="0.25">
      <c r="B1749" s="214" t="s">
        <v>1755</v>
      </c>
      <c r="C1749" t="s">
        <v>4952</v>
      </c>
    </row>
    <row r="1750" spans="2:3" x14ac:dyDescent="0.25">
      <c r="B1750" s="214" t="s">
        <v>148</v>
      </c>
      <c r="C1750" t="s">
        <v>4953</v>
      </c>
    </row>
    <row r="1751" spans="2:3" x14ac:dyDescent="0.25">
      <c r="B1751" s="214" t="s">
        <v>1756</v>
      </c>
      <c r="C1751" t="s">
        <v>4954</v>
      </c>
    </row>
    <row r="1752" spans="2:3" x14ac:dyDescent="0.25">
      <c r="B1752" s="214" t="s">
        <v>149</v>
      </c>
      <c r="C1752" t="s">
        <v>4955</v>
      </c>
    </row>
    <row r="1753" spans="2:3" x14ac:dyDescent="0.25">
      <c r="B1753" s="214" t="s">
        <v>150</v>
      </c>
      <c r="C1753" t="s">
        <v>4956</v>
      </c>
    </row>
    <row r="1754" spans="2:3" x14ac:dyDescent="0.25">
      <c r="B1754" s="214" t="s">
        <v>151</v>
      </c>
      <c r="C1754" t="s">
        <v>4957</v>
      </c>
    </row>
    <row r="1755" spans="2:3" x14ac:dyDescent="0.25">
      <c r="B1755" s="214" t="s">
        <v>1757</v>
      </c>
      <c r="C1755" t="s">
        <v>3509</v>
      </c>
    </row>
    <row r="1756" spans="2:3" x14ac:dyDescent="0.25">
      <c r="B1756" s="214" t="s">
        <v>152</v>
      </c>
      <c r="C1756" t="s">
        <v>4958</v>
      </c>
    </row>
    <row r="1757" spans="2:3" x14ac:dyDescent="0.25">
      <c r="B1757" s="214" t="s">
        <v>2619</v>
      </c>
      <c r="C1757" t="s">
        <v>4959</v>
      </c>
    </row>
    <row r="1758" spans="2:3" x14ac:dyDescent="0.25">
      <c r="B1758" s="214" t="s">
        <v>1758</v>
      </c>
      <c r="C1758" t="s">
        <v>4960</v>
      </c>
    </row>
    <row r="1759" spans="2:3" x14ac:dyDescent="0.25">
      <c r="B1759" s="214" t="s">
        <v>153</v>
      </c>
      <c r="C1759" t="s">
        <v>1759</v>
      </c>
    </row>
    <row r="1760" spans="2:3" x14ac:dyDescent="0.25">
      <c r="B1760" s="214" t="s">
        <v>154</v>
      </c>
      <c r="C1760" t="s">
        <v>4961</v>
      </c>
    </row>
    <row r="1761" spans="2:3" x14ac:dyDescent="0.25">
      <c r="B1761" s="214" t="s">
        <v>1760</v>
      </c>
      <c r="C1761" t="s">
        <v>3509</v>
      </c>
    </row>
    <row r="1762" spans="2:3" x14ac:dyDescent="0.25">
      <c r="B1762" s="214" t="s">
        <v>1761</v>
      </c>
      <c r="C1762" t="s">
        <v>4962</v>
      </c>
    </row>
    <row r="1763" spans="2:3" x14ac:dyDescent="0.25">
      <c r="B1763" s="214" t="s">
        <v>1762</v>
      </c>
      <c r="C1763" t="s">
        <v>4962</v>
      </c>
    </row>
    <row r="1764" spans="2:3" x14ac:dyDescent="0.25">
      <c r="B1764" s="214" t="s">
        <v>155</v>
      </c>
      <c r="C1764" t="s">
        <v>3929</v>
      </c>
    </row>
    <row r="1765" spans="2:3" x14ac:dyDescent="0.25">
      <c r="B1765" s="214" t="s">
        <v>156</v>
      </c>
      <c r="C1765" t="s">
        <v>3929</v>
      </c>
    </row>
    <row r="1766" spans="2:3" x14ac:dyDescent="0.25">
      <c r="B1766" s="214" t="s">
        <v>157</v>
      </c>
      <c r="C1766" t="s">
        <v>3930</v>
      </c>
    </row>
    <row r="1767" spans="2:3" x14ac:dyDescent="0.25">
      <c r="B1767" s="214" t="s">
        <v>158</v>
      </c>
      <c r="C1767" t="s">
        <v>3931</v>
      </c>
    </row>
    <row r="1768" spans="2:3" x14ac:dyDescent="0.25">
      <c r="B1768" s="214" t="s">
        <v>159</v>
      </c>
      <c r="C1768" t="s">
        <v>3938</v>
      </c>
    </row>
    <row r="1769" spans="2:3" x14ac:dyDescent="0.25">
      <c r="B1769" s="214" t="s">
        <v>160</v>
      </c>
      <c r="C1769" t="s">
        <v>4963</v>
      </c>
    </row>
    <row r="1770" spans="2:3" x14ac:dyDescent="0.25">
      <c r="B1770" s="214" t="s">
        <v>161</v>
      </c>
      <c r="C1770" t="s">
        <v>3937</v>
      </c>
    </row>
    <row r="1771" spans="2:3" x14ac:dyDescent="0.25">
      <c r="B1771" s="214" t="s">
        <v>162</v>
      </c>
      <c r="C1771" t="s">
        <v>3935</v>
      </c>
    </row>
    <row r="1772" spans="2:3" x14ac:dyDescent="0.25">
      <c r="B1772" s="214" t="s">
        <v>163</v>
      </c>
      <c r="C1772" t="s">
        <v>3941</v>
      </c>
    </row>
    <row r="1773" spans="2:3" x14ac:dyDescent="0.25">
      <c r="B1773" s="214" t="s">
        <v>164</v>
      </c>
      <c r="C1773" t="s">
        <v>3941</v>
      </c>
    </row>
    <row r="1774" spans="2:3" x14ac:dyDescent="0.25">
      <c r="B1774" s="214" t="s">
        <v>165</v>
      </c>
      <c r="C1774" t="s">
        <v>3942</v>
      </c>
    </row>
    <row r="1775" spans="2:3" x14ac:dyDescent="0.25">
      <c r="B1775" s="214" t="s">
        <v>166</v>
      </c>
      <c r="C1775" t="s">
        <v>3943</v>
      </c>
    </row>
    <row r="1776" spans="2:3" x14ac:dyDescent="0.25">
      <c r="B1776" s="214" t="s">
        <v>167</v>
      </c>
      <c r="C1776" t="s">
        <v>3946</v>
      </c>
    </row>
    <row r="1777" spans="2:3" x14ac:dyDescent="0.25">
      <c r="B1777" s="214" t="s">
        <v>168</v>
      </c>
      <c r="C1777" t="s">
        <v>4964</v>
      </c>
    </row>
    <row r="1778" spans="2:3" x14ac:dyDescent="0.25">
      <c r="B1778" s="214" t="s">
        <v>169</v>
      </c>
      <c r="C1778" t="s">
        <v>4965</v>
      </c>
    </row>
    <row r="1779" spans="2:3" x14ac:dyDescent="0.25">
      <c r="B1779" s="214" t="s">
        <v>170</v>
      </c>
      <c r="C1779" t="s">
        <v>3981</v>
      </c>
    </row>
    <row r="1780" spans="2:3" x14ac:dyDescent="0.25">
      <c r="B1780" s="214" t="s">
        <v>171</v>
      </c>
      <c r="C1780" t="s">
        <v>3981</v>
      </c>
    </row>
    <row r="1781" spans="2:3" x14ac:dyDescent="0.25">
      <c r="B1781" s="214" t="s">
        <v>172</v>
      </c>
      <c r="C1781" t="s">
        <v>4073</v>
      </c>
    </row>
    <row r="1782" spans="2:3" x14ac:dyDescent="0.25">
      <c r="B1782" s="214" t="s">
        <v>173</v>
      </c>
      <c r="C1782" t="s">
        <v>3933</v>
      </c>
    </row>
    <row r="1783" spans="2:3" x14ac:dyDescent="0.25">
      <c r="B1783" s="214" t="s">
        <v>174</v>
      </c>
      <c r="C1783" t="s">
        <v>4072</v>
      </c>
    </row>
    <row r="1784" spans="2:3" x14ac:dyDescent="0.25">
      <c r="B1784" s="214" t="s">
        <v>2620</v>
      </c>
      <c r="C1784" t="s">
        <v>4966</v>
      </c>
    </row>
    <row r="1785" spans="2:3" x14ac:dyDescent="0.25">
      <c r="B1785" s="214" t="s">
        <v>2621</v>
      </c>
      <c r="C1785" t="s">
        <v>4074</v>
      </c>
    </row>
    <row r="1786" spans="2:3" x14ac:dyDescent="0.25">
      <c r="B1786" s="214" t="s">
        <v>175</v>
      </c>
      <c r="C1786" t="s">
        <v>3811</v>
      </c>
    </row>
    <row r="1787" spans="2:3" x14ac:dyDescent="0.25">
      <c r="B1787" s="214" t="s">
        <v>176</v>
      </c>
      <c r="C1787" t="s">
        <v>3811</v>
      </c>
    </row>
    <row r="1788" spans="2:3" x14ac:dyDescent="0.25">
      <c r="B1788" s="214" t="s">
        <v>177</v>
      </c>
      <c r="C1788" t="s">
        <v>3812</v>
      </c>
    </row>
    <row r="1789" spans="2:3" x14ac:dyDescent="0.25">
      <c r="B1789" s="214" t="s">
        <v>178</v>
      </c>
      <c r="C1789" t="s">
        <v>3813</v>
      </c>
    </row>
    <row r="1790" spans="2:3" x14ac:dyDescent="0.25">
      <c r="B1790" s="214" t="s">
        <v>179</v>
      </c>
      <c r="C1790" t="s">
        <v>3984</v>
      </c>
    </row>
    <row r="1791" spans="2:3" x14ac:dyDescent="0.25">
      <c r="B1791" s="214" t="s">
        <v>180</v>
      </c>
      <c r="C1791" t="s">
        <v>3984</v>
      </c>
    </row>
    <row r="1792" spans="2:3" x14ac:dyDescent="0.25">
      <c r="B1792" s="214" t="s">
        <v>181</v>
      </c>
      <c r="C1792" t="s">
        <v>4821</v>
      </c>
    </row>
    <row r="1793" spans="2:3" x14ac:dyDescent="0.25">
      <c r="B1793" s="214" t="s">
        <v>182</v>
      </c>
      <c r="C1793" t="s">
        <v>4822</v>
      </c>
    </row>
    <row r="1794" spans="2:3" x14ac:dyDescent="0.25">
      <c r="B1794" s="214" t="s">
        <v>183</v>
      </c>
      <c r="C1794" t="s">
        <v>3985</v>
      </c>
    </row>
    <row r="1795" spans="2:3" x14ac:dyDescent="0.25">
      <c r="B1795" s="214" t="s">
        <v>184</v>
      </c>
      <c r="C1795" t="s">
        <v>3985</v>
      </c>
    </row>
    <row r="1796" spans="2:3" x14ac:dyDescent="0.25">
      <c r="B1796" s="214" t="s">
        <v>185</v>
      </c>
      <c r="C1796" t="s">
        <v>4525</v>
      </c>
    </row>
    <row r="1797" spans="2:3" x14ac:dyDescent="0.25">
      <c r="B1797" s="214" t="s">
        <v>186</v>
      </c>
      <c r="C1797" t="s">
        <v>4526</v>
      </c>
    </row>
    <row r="1798" spans="2:3" x14ac:dyDescent="0.25">
      <c r="B1798" s="214" t="s">
        <v>187</v>
      </c>
      <c r="C1798" t="s">
        <v>3934</v>
      </c>
    </row>
    <row r="1799" spans="2:3" x14ac:dyDescent="0.25">
      <c r="B1799" s="214" t="s">
        <v>188</v>
      </c>
      <c r="C1799" t="s">
        <v>3936</v>
      </c>
    </row>
    <row r="1800" spans="2:3" x14ac:dyDescent="0.25">
      <c r="B1800" s="214" t="s">
        <v>189</v>
      </c>
      <c r="C1800" t="s">
        <v>4967</v>
      </c>
    </row>
    <row r="1801" spans="2:3" x14ac:dyDescent="0.25">
      <c r="B1801" s="214" t="s">
        <v>190</v>
      </c>
      <c r="C1801" t="s">
        <v>4967</v>
      </c>
    </row>
    <row r="1802" spans="2:3" x14ac:dyDescent="0.25">
      <c r="B1802" s="214" t="s">
        <v>191</v>
      </c>
      <c r="C1802" t="s">
        <v>4968</v>
      </c>
    </row>
    <row r="1803" spans="2:3" x14ac:dyDescent="0.25">
      <c r="B1803" s="214" t="s">
        <v>192</v>
      </c>
      <c r="C1803" t="s">
        <v>4969</v>
      </c>
    </row>
    <row r="1804" spans="2:3" x14ac:dyDescent="0.25">
      <c r="B1804" s="214" t="s">
        <v>1310</v>
      </c>
      <c r="C1804" t="s">
        <v>3509</v>
      </c>
    </row>
    <row r="1805" spans="2:3" x14ac:dyDescent="0.25">
      <c r="B1805" s="214" t="s">
        <v>2622</v>
      </c>
      <c r="C1805" t="s">
        <v>4970</v>
      </c>
    </row>
    <row r="1806" spans="2:3" x14ac:dyDescent="0.25">
      <c r="B1806" s="214" t="s">
        <v>1311</v>
      </c>
      <c r="C1806" t="s">
        <v>1312</v>
      </c>
    </row>
    <row r="1807" spans="2:3" x14ac:dyDescent="0.25">
      <c r="B1807" s="214" t="s">
        <v>1313</v>
      </c>
      <c r="C1807" t="s">
        <v>1314</v>
      </c>
    </row>
    <row r="1808" spans="2:3" x14ac:dyDescent="0.25">
      <c r="B1808" s="214" t="s">
        <v>1315</v>
      </c>
      <c r="C1808" t="s">
        <v>4971</v>
      </c>
    </row>
    <row r="1809" spans="2:3" x14ac:dyDescent="0.25">
      <c r="B1809" s="214" t="s">
        <v>1316</v>
      </c>
      <c r="C1809" t="s">
        <v>4972</v>
      </c>
    </row>
    <row r="1810" spans="2:3" x14ac:dyDescent="0.25">
      <c r="B1810" s="214" t="s">
        <v>1930</v>
      </c>
      <c r="C1810" t="s">
        <v>4973</v>
      </c>
    </row>
    <row r="1811" spans="2:3" x14ac:dyDescent="0.25">
      <c r="B1811" s="214" t="s">
        <v>193</v>
      </c>
      <c r="C1811" t="s">
        <v>4974</v>
      </c>
    </row>
    <row r="1812" spans="2:3" x14ac:dyDescent="0.25">
      <c r="B1812" s="214" t="s">
        <v>194</v>
      </c>
      <c r="C1812" t="s">
        <v>4974</v>
      </c>
    </row>
    <row r="1813" spans="2:3" x14ac:dyDescent="0.25">
      <c r="B1813" s="214" t="s">
        <v>195</v>
      </c>
      <c r="C1813" t="s">
        <v>4975</v>
      </c>
    </row>
    <row r="1814" spans="2:3" x14ac:dyDescent="0.25">
      <c r="B1814" s="214" t="s">
        <v>196</v>
      </c>
      <c r="C1814" t="s">
        <v>4976</v>
      </c>
    </row>
    <row r="1815" spans="2:3" x14ac:dyDescent="0.25">
      <c r="B1815" s="214" t="s">
        <v>1783</v>
      </c>
      <c r="C1815" t="s">
        <v>4977</v>
      </c>
    </row>
    <row r="1816" spans="2:3" x14ac:dyDescent="0.25">
      <c r="B1816" s="214" t="s">
        <v>197</v>
      </c>
      <c r="C1816" t="s">
        <v>4978</v>
      </c>
    </row>
    <row r="1817" spans="2:3" x14ac:dyDescent="0.25">
      <c r="B1817" s="214" t="s">
        <v>1784</v>
      </c>
      <c r="C1817" t="s">
        <v>3509</v>
      </c>
    </row>
    <row r="1818" spans="2:3" x14ac:dyDescent="0.25">
      <c r="B1818" s="214" t="s">
        <v>2623</v>
      </c>
      <c r="C1818" t="s">
        <v>4979</v>
      </c>
    </row>
    <row r="1819" spans="2:3" x14ac:dyDescent="0.25">
      <c r="B1819" s="214" t="s">
        <v>198</v>
      </c>
      <c r="C1819" t="s">
        <v>4980</v>
      </c>
    </row>
    <row r="1820" spans="2:3" x14ac:dyDescent="0.25">
      <c r="B1820" s="214" t="s">
        <v>199</v>
      </c>
      <c r="C1820" t="s">
        <v>4980</v>
      </c>
    </row>
    <row r="1821" spans="2:3" x14ac:dyDescent="0.25">
      <c r="B1821" s="214" t="s">
        <v>200</v>
      </c>
      <c r="C1821" t="s">
        <v>4981</v>
      </c>
    </row>
    <row r="1822" spans="2:3" x14ac:dyDescent="0.25">
      <c r="B1822" s="214" t="s">
        <v>201</v>
      </c>
      <c r="C1822" t="s">
        <v>4982</v>
      </c>
    </row>
    <row r="1823" spans="2:3" x14ac:dyDescent="0.25">
      <c r="B1823" s="214" t="s">
        <v>202</v>
      </c>
      <c r="C1823" t="s">
        <v>4983</v>
      </c>
    </row>
    <row r="1824" spans="2:3" x14ac:dyDescent="0.25">
      <c r="B1824" s="214" t="s">
        <v>203</v>
      </c>
      <c r="C1824" t="s">
        <v>4984</v>
      </c>
    </row>
    <row r="1825" spans="2:3" x14ac:dyDescent="0.25">
      <c r="B1825" s="214" t="s">
        <v>204</v>
      </c>
      <c r="C1825" t="s">
        <v>4985</v>
      </c>
    </row>
    <row r="1826" spans="2:3" x14ac:dyDescent="0.25">
      <c r="B1826" s="214" t="s">
        <v>1785</v>
      </c>
      <c r="C1826" t="s">
        <v>4986</v>
      </c>
    </row>
    <row r="1827" spans="2:3" x14ac:dyDescent="0.25">
      <c r="B1827" s="214" t="s">
        <v>1786</v>
      </c>
      <c r="C1827" t="s">
        <v>4987</v>
      </c>
    </row>
    <row r="1828" spans="2:3" x14ac:dyDescent="0.25">
      <c r="B1828" s="214" t="s">
        <v>1787</v>
      </c>
      <c r="C1828" t="s">
        <v>4988</v>
      </c>
    </row>
    <row r="1829" spans="2:3" x14ac:dyDescent="0.25">
      <c r="B1829" s="214" t="s">
        <v>1788</v>
      </c>
      <c r="C1829" t="s">
        <v>4989</v>
      </c>
    </row>
    <row r="1830" spans="2:3" x14ac:dyDescent="0.25">
      <c r="B1830" s="214" t="s">
        <v>1789</v>
      </c>
      <c r="C1830" t="s">
        <v>4990</v>
      </c>
    </row>
    <row r="1831" spans="2:3" x14ac:dyDescent="0.25">
      <c r="B1831" s="214" t="s">
        <v>1790</v>
      </c>
      <c r="C1831" t="s">
        <v>4991</v>
      </c>
    </row>
    <row r="1832" spans="2:3" x14ac:dyDescent="0.25">
      <c r="B1832" s="214" t="s">
        <v>2426</v>
      </c>
      <c r="C1832" t="s">
        <v>4992</v>
      </c>
    </row>
    <row r="1833" spans="2:3" x14ac:dyDescent="0.25">
      <c r="B1833" s="214" t="s">
        <v>2624</v>
      </c>
      <c r="C1833" t="s">
        <v>4993</v>
      </c>
    </row>
    <row r="1834" spans="2:3" x14ac:dyDescent="0.25">
      <c r="B1834" s="214" t="s">
        <v>2625</v>
      </c>
      <c r="C1834" t="s">
        <v>4994</v>
      </c>
    </row>
    <row r="1835" spans="2:3" x14ac:dyDescent="0.25">
      <c r="B1835" s="214" t="s">
        <v>2626</v>
      </c>
      <c r="C1835" t="s">
        <v>4990</v>
      </c>
    </row>
    <row r="1836" spans="2:3" x14ac:dyDescent="0.25">
      <c r="B1836" s="214" t="s">
        <v>2627</v>
      </c>
      <c r="C1836" t="s">
        <v>4991</v>
      </c>
    </row>
    <row r="1837" spans="2:3" x14ac:dyDescent="0.25">
      <c r="B1837" s="214" t="s">
        <v>205</v>
      </c>
      <c r="C1837" t="s">
        <v>4569</v>
      </c>
    </row>
    <row r="1838" spans="2:3" x14ac:dyDescent="0.25">
      <c r="B1838" s="214" t="s">
        <v>206</v>
      </c>
      <c r="C1838" t="s">
        <v>4569</v>
      </c>
    </row>
    <row r="1839" spans="2:3" x14ac:dyDescent="0.25">
      <c r="B1839" s="214" t="s">
        <v>2250</v>
      </c>
      <c r="C1839" t="s">
        <v>4995</v>
      </c>
    </row>
    <row r="1840" spans="2:3" x14ac:dyDescent="0.25">
      <c r="B1840" s="214" t="s">
        <v>207</v>
      </c>
      <c r="C1840" t="s">
        <v>4996</v>
      </c>
    </row>
    <row r="1841" spans="2:3" x14ac:dyDescent="0.25">
      <c r="B1841" s="214" t="s">
        <v>208</v>
      </c>
      <c r="C1841" t="s">
        <v>4997</v>
      </c>
    </row>
    <row r="1842" spans="2:3" x14ac:dyDescent="0.25">
      <c r="B1842" s="214" t="s">
        <v>209</v>
      </c>
      <c r="C1842" t="s">
        <v>4998</v>
      </c>
    </row>
    <row r="1843" spans="2:3" x14ac:dyDescent="0.25">
      <c r="B1843" s="214" t="s">
        <v>1792</v>
      </c>
      <c r="C1843" t="s">
        <v>4999</v>
      </c>
    </row>
    <row r="1844" spans="2:3" x14ac:dyDescent="0.25">
      <c r="B1844" s="214" t="s">
        <v>1793</v>
      </c>
      <c r="C1844" t="s">
        <v>5000</v>
      </c>
    </row>
    <row r="1845" spans="2:3" x14ac:dyDescent="0.25">
      <c r="B1845" s="214" t="s">
        <v>210</v>
      </c>
      <c r="C1845" t="s">
        <v>5001</v>
      </c>
    </row>
    <row r="1846" spans="2:3" x14ac:dyDescent="0.25">
      <c r="B1846" s="214" t="s">
        <v>2251</v>
      </c>
      <c r="C1846" t="s">
        <v>5002</v>
      </c>
    </row>
    <row r="1847" spans="2:3" x14ac:dyDescent="0.25">
      <c r="B1847" s="214" t="s">
        <v>2427</v>
      </c>
      <c r="C1847" t="s">
        <v>2428</v>
      </c>
    </row>
    <row r="1848" spans="2:3" x14ac:dyDescent="0.25">
      <c r="B1848" s="214" t="s">
        <v>211</v>
      </c>
      <c r="C1848" t="s">
        <v>5003</v>
      </c>
    </row>
    <row r="1849" spans="2:3" x14ac:dyDescent="0.25">
      <c r="B1849" s="214" t="s">
        <v>212</v>
      </c>
      <c r="C1849" t="s">
        <v>5003</v>
      </c>
    </row>
    <row r="1850" spans="2:3" x14ac:dyDescent="0.25">
      <c r="B1850" s="214" t="s">
        <v>213</v>
      </c>
      <c r="C1850" t="s">
        <v>5004</v>
      </c>
    </row>
    <row r="1851" spans="2:3" x14ac:dyDescent="0.25">
      <c r="B1851" s="214" t="s">
        <v>214</v>
      </c>
      <c r="C1851" t="s">
        <v>4514</v>
      </c>
    </row>
    <row r="1852" spans="2:3" x14ac:dyDescent="0.25">
      <c r="B1852" s="214" t="s">
        <v>215</v>
      </c>
      <c r="C1852" t="s">
        <v>4514</v>
      </c>
    </row>
    <row r="1853" spans="2:3" x14ac:dyDescent="0.25">
      <c r="B1853" s="214" t="s">
        <v>216</v>
      </c>
      <c r="C1853" t="s">
        <v>5005</v>
      </c>
    </row>
    <row r="1854" spans="2:3" x14ac:dyDescent="0.25">
      <c r="B1854" s="214" t="s">
        <v>217</v>
      </c>
      <c r="C1854" t="s">
        <v>5006</v>
      </c>
    </row>
    <row r="1855" spans="2:3" x14ac:dyDescent="0.25">
      <c r="B1855" s="214" t="s">
        <v>218</v>
      </c>
      <c r="C1855" t="s">
        <v>5007</v>
      </c>
    </row>
    <row r="1856" spans="2:3" x14ac:dyDescent="0.25">
      <c r="B1856" s="214" t="s">
        <v>219</v>
      </c>
      <c r="C1856" t="s">
        <v>5008</v>
      </c>
    </row>
    <row r="1857" spans="2:3" x14ac:dyDescent="0.25">
      <c r="B1857" s="214" t="s">
        <v>220</v>
      </c>
      <c r="C1857" t="s">
        <v>5009</v>
      </c>
    </row>
    <row r="1858" spans="2:3" x14ac:dyDescent="0.25">
      <c r="B1858" s="214" t="s">
        <v>221</v>
      </c>
      <c r="C1858" t="s">
        <v>5010</v>
      </c>
    </row>
    <row r="1859" spans="2:3" x14ac:dyDescent="0.25">
      <c r="B1859" s="214" t="s">
        <v>1797</v>
      </c>
      <c r="C1859" t="s">
        <v>5011</v>
      </c>
    </row>
    <row r="1860" spans="2:3" x14ac:dyDescent="0.25">
      <c r="B1860" s="214" t="s">
        <v>2628</v>
      </c>
      <c r="C1860" t="s">
        <v>5012</v>
      </c>
    </row>
    <row r="1861" spans="2:3" x14ac:dyDescent="0.25">
      <c r="B1861" s="214" t="s">
        <v>222</v>
      </c>
      <c r="C1861" t="s">
        <v>5013</v>
      </c>
    </row>
    <row r="1862" spans="2:3" x14ac:dyDescent="0.25">
      <c r="B1862" s="214" t="s">
        <v>223</v>
      </c>
      <c r="C1862" t="s">
        <v>5014</v>
      </c>
    </row>
    <row r="1863" spans="2:3" x14ac:dyDescent="0.25">
      <c r="B1863" s="214" t="s">
        <v>224</v>
      </c>
      <c r="C1863" t="s">
        <v>5015</v>
      </c>
    </row>
    <row r="1864" spans="2:3" x14ac:dyDescent="0.25">
      <c r="B1864" s="214" t="s">
        <v>225</v>
      </c>
      <c r="C1864" t="s">
        <v>5016</v>
      </c>
    </row>
    <row r="1865" spans="2:3" x14ac:dyDescent="0.25">
      <c r="B1865" s="214" t="s">
        <v>226</v>
      </c>
      <c r="C1865" t="s">
        <v>5017</v>
      </c>
    </row>
    <row r="1866" spans="2:3" x14ac:dyDescent="0.25">
      <c r="B1866" s="214" t="s">
        <v>227</v>
      </c>
      <c r="C1866" t="s">
        <v>5018</v>
      </c>
    </row>
    <row r="1867" spans="2:3" x14ac:dyDescent="0.25">
      <c r="B1867" s="214" t="s">
        <v>228</v>
      </c>
      <c r="C1867" t="s">
        <v>5019</v>
      </c>
    </row>
    <row r="1868" spans="2:3" x14ac:dyDescent="0.25">
      <c r="B1868" s="214" t="s">
        <v>229</v>
      </c>
      <c r="C1868" t="s">
        <v>5020</v>
      </c>
    </row>
    <row r="1869" spans="2:3" x14ac:dyDescent="0.25">
      <c r="B1869" s="214" t="s">
        <v>230</v>
      </c>
      <c r="C1869" t="s">
        <v>5021</v>
      </c>
    </row>
    <row r="1870" spans="2:3" x14ac:dyDescent="0.25">
      <c r="B1870" s="214" t="s">
        <v>231</v>
      </c>
      <c r="C1870" t="s">
        <v>5022</v>
      </c>
    </row>
    <row r="1871" spans="2:3" x14ac:dyDescent="0.25">
      <c r="B1871" s="214" t="s">
        <v>232</v>
      </c>
      <c r="C1871" t="s">
        <v>5023</v>
      </c>
    </row>
    <row r="1872" spans="2:3" x14ac:dyDescent="0.25">
      <c r="B1872" s="214" t="s">
        <v>233</v>
      </c>
      <c r="C1872" t="s">
        <v>5024</v>
      </c>
    </row>
    <row r="1873" spans="2:3" x14ac:dyDescent="0.25">
      <c r="B1873" s="214" t="s">
        <v>234</v>
      </c>
      <c r="C1873" t="s">
        <v>5025</v>
      </c>
    </row>
    <row r="1874" spans="2:3" x14ac:dyDescent="0.25">
      <c r="B1874" s="214" t="s">
        <v>235</v>
      </c>
      <c r="C1874" t="s">
        <v>5026</v>
      </c>
    </row>
    <row r="1875" spans="2:3" x14ac:dyDescent="0.25">
      <c r="B1875" s="214" t="s">
        <v>236</v>
      </c>
      <c r="C1875" t="s">
        <v>5027</v>
      </c>
    </row>
    <row r="1876" spans="2:3" x14ac:dyDescent="0.25">
      <c r="B1876" s="214" t="s">
        <v>1803</v>
      </c>
      <c r="C1876" t="s">
        <v>5028</v>
      </c>
    </row>
    <row r="1877" spans="2:3" x14ac:dyDescent="0.25">
      <c r="B1877" s="214" t="s">
        <v>237</v>
      </c>
      <c r="C1877" t="s">
        <v>5029</v>
      </c>
    </row>
    <row r="1878" spans="2:3" x14ac:dyDescent="0.25">
      <c r="B1878" s="214" t="s">
        <v>238</v>
      </c>
      <c r="C1878" t="s">
        <v>5030</v>
      </c>
    </row>
    <row r="1879" spans="2:3" x14ac:dyDescent="0.25">
      <c r="B1879" s="214" t="s">
        <v>239</v>
      </c>
      <c r="C1879" t="s">
        <v>5031</v>
      </c>
    </row>
    <row r="1880" spans="2:3" x14ac:dyDescent="0.25">
      <c r="B1880" s="214" t="s">
        <v>240</v>
      </c>
      <c r="C1880" t="s">
        <v>5032</v>
      </c>
    </row>
    <row r="1881" spans="2:3" x14ac:dyDescent="0.25">
      <c r="B1881" s="214" t="s">
        <v>241</v>
      </c>
      <c r="C1881" t="s">
        <v>5033</v>
      </c>
    </row>
    <row r="1882" spans="2:3" x14ac:dyDescent="0.25">
      <c r="B1882" s="214" t="s">
        <v>242</v>
      </c>
      <c r="C1882" t="s">
        <v>5034</v>
      </c>
    </row>
    <row r="1883" spans="2:3" x14ac:dyDescent="0.25">
      <c r="B1883" s="214" t="s">
        <v>243</v>
      </c>
      <c r="C1883" t="s">
        <v>5035</v>
      </c>
    </row>
    <row r="1884" spans="2:3" x14ac:dyDescent="0.25">
      <c r="B1884" s="214" t="s">
        <v>244</v>
      </c>
      <c r="C1884" t="s">
        <v>5036</v>
      </c>
    </row>
    <row r="1885" spans="2:3" x14ac:dyDescent="0.25">
      <c r="B1885" s="214" t="s">
        <v>245</v>
      </c>
      <c r="C1885" t="s">
        <v>5037</v>
      </c>
    </row>
    <row r="1886" spans="2:3" x14ac:dyDescent="0.25">
      <c r="B1886" s="214" t="s">
        <v>246</v>
      </c>
      <c r="C1886" t="s">
        <v>5038</v>
      </c>
    </row>
    <row r="1887" spans="2:3" x14ac:dyDescent="0.25">
      <c r="B1887" s="214" t="s">
        <v>247</v>
      </c>
      <c r="C1887" t="s">
        <v>5039</v>
      </c>
    </row>
    <row r="1888" spans="2:3" x14ac:dyDescent="0.25">
      <c r="B1888" s="214" t="s">
        <v>248</v>
      </c>
      <c r="C1888" t="s">
        <v>5040</v>
      </c>
    </row>
    <row r="1889" spans="2:3" x14ac:dyDescent="0.25">
      <c r="B1889" s="214" t="s">
        <v>249</v>
      </c>
      <c r="C1889" t="s">
        <v>5041</v>
      </c>
    </row>
    <row r="1890" spans="2:3" x14ac:dyDescent="0.25">
      <c r="B1890" s="214" t="s">
        <v>250</v>
      </c>
      <c r="C1890" t="s">
        <v>5042</v>
      </c>
    </row>
    <row r="1891" spans="2:3" x14ac:dyDescent="0.25">
      <c r="B1891" s="214" t="s">
        <v>251</v>
      </c>
      <c r="C1891" t="s">
        <v>5043</v>
      </c>
    </row>
    <row r="1892" spans="2:3" x14ac:dyDescent="0.25">
      <c r="B1892" s="214" t="s">
        <v>252</v>
      </c>
      <c r="C1892" t="s">
        <v>5044</v>
      </c>
    </row>
    <row r="1893" spans="2:3" x14ac:dyDescent="0.25">
      <c r="B1893" s="214" t="s">
        <v>253</v>
      </c>
      <c r="C1893" t="s">
        <v>5045</v>
      </c>
    </row>
    <row r="1894" spans="2:3" x14ac:dyDescent="0.25">
      <c r="B1894" s="214" t="s">
        <v>254</v>
      </c>
      <c r="C1894" t="s">
        <v>5046</v>
      </c>
    </row>
    <row r="1895" spans="2:3" x14ac:dyDescent="0.25">
      <c r="B1895" s="214" t="s">
        <v>2222</v>
      </c>
      <c r="C1895" t="s">
        <v>5047</v>
      </c>
    </row>
    <row r="1896" spans="2:3" x14ac:dyDescent="0.25">
      <c r="B1896" s="214" t="s">
        <v>255</v>
      </c>
      <c r="C1896" t="s">
        <v>5048</v>
      </c>
    </row>
    <row r="1897" spans="2:3" x14ac:dyDescent="0.25">
      <c r="B1897" s="214" t="s">
        <v>256</v>
      </c>
      <c r="C1897" t="s">
        <v>5049</v>
      </c>
    </row>
    <row r="1898" spans="2:3" x14ac:dyDescent="0.25">
      <c r="B1898" s="214" t="s">
        <v>257</v>
      </c>
      <c r="C1898" t="s">
        <v>5050</v>
      </c>
    </row>
    <row r="1899" spans="2:3" x14ac:dyDescent="0.25">
      <c r="B1899" s="214" t="s">
        <v>258</v>
      </c>
      <c r="C1899" t="s">
        <v>5051</v>
      </c>
    </row>
    <row r="1900" spans="2:3" x14ac:dyDescent="0.25">
      <c r="B1900" s="214" t="s">
        <v>259</v>
      </c>
      <c r="C1900" t="s">
        <v>5052</v>
      </c>
    </row>
    <row r="1901" spans="2:3" x14ac:dyDescent="0.25">
      <c r="B1901" s="214" t="s">
        <v>260</v>
      </c>
      <c r="C1901" t="s">
        <v>5053</v>
      </c>
    </row>
    <row r="1902" spans="2:3" x14ac:dyDescent="0.25">
      <c r="B1902" s="214" t="s">
        <v>2252</v>
      </c>
      <c r="C1902" t="s">
        <v>5054</v>
      </c>
    </row>
    <row r="1903" spans="2:3" x14ac:dyDescent="0.25">
      <c r="B1903" s="214" t="s">
        <v>261</v>
      </c>
      <c r="C1903" t="s">
        <v>5055</v>
      </c>
    </row>
    <row r="1904" spans="2:3" x14ac:dyDescent="0.25">
      <c r="B1904" s="214" t="s">
        <v>262</v>
      </c>
      <c r="C1904" t="s">
        <v>5056</v>
      </c>
    </row>
    <row r="1905" spans="2:3" x14ac:dyDescent="0.25">
      <c r="B1905" s="214" t="s">
        <v>263</v>
      </c>
      <c r="C1905" t="s">
        <v>5057</v>
      </c>
    </row>
    <row r="1906" spans="2:3" x14ac:dyDescent="0.25">
      <c r="B1906" s="214" t="s">
        <v>264</v>
      </c>
      <c r="C1906" t="s">
        <v>5058</v>
      </c>
    </row>
    <row r="1907" spans="2:3" x14ac:dyDescent="0.25">
      <c r="B1907" s="214" t="s">
        <v>265</v>
      </c>
      <c r="C1907" t="s">
        <v>5059</v>
      </c>
    </row>
    <row r="1908" spans="2:3" x14ac:dyDescent="0.25">
      <c r="B1908" s="214" t="s">
        <v>266</v>
      </c>
      <c r="C1908" t="s">
        <v>5060</v>
      </c>
    </row>
    <row r="1909" spans="2:3" x14ac:dyDescent="0.25">
      <c r="B1909" s="214" t="s">
        <v>267</v>
      </c>
      <c r="C1909" t="s">
        <v>5061</v>
      </c>
    </row>
    <row r="1910" spans="2:3" x14ac:dyDescent="0.25">
      <c r="B1910" s="214" t="s">
        <v>268</v>
      </c>
      <c r="C1910" t="s">
        <v>5062</v>
      </c>
    </row>
    <row r="1911" spans="2:3" x14ac:dyDescent="0.25">
      <c r="B1911" s="214" t="s">
        <v>269</v>
      </c>
      <c r="C1911" t="s">
        <v>5063</v>
      </c>
    </row>
    <row r="1912" spans="2:3" x14ac:dyDescent="0.25">
      <c r="B1912" s="214" t="s">
        <v>270</v>
      </c>
      <c r="C1912" t="s">
        <v>5064</v>
      </c>
    </row>
    <row r="1913" spans="2:3" x14ac:dyDescent="0.25">
      <c r="B1913" s="214" t="s">
        <v>271</v>
      </c>
      <c r="C1913" t="s">
        <v>5065</v>
      </c>
    </row>
    <row r="1914" spans="2:3" x14ac:dyDescent="0.25">
      <c r="B1914" s="214" t="s">
        <v>272</v>
      </c>
      <c r="C1914" t="s">
        <v>5066</v>
      </c>
    </row>
    <row r="1915" spans="2:3" x14ac:dyDescent="0.25">
      <c r="B1915" s="214" t="s">
        <v>1823</v>
      </c>
      <c r="C1915" t="s">
        <v>5067</v>
      </c>
    </row>
    <row r="1916" spans="2:3" x14ac:dyDescent="0.25">
      <c r="B1916" s="214" t="s">
        <v>273</v>
      </c>
      <c r="C1916" t="s">
        <v>5068</v>
      </c>
    </row>
    <row r="1917" spans="2:3" x14ac:dyDescent="0.25">
      <c r="B1917" s="214" t="s">
        <v>274</v>
      </c>
      <c r="C1917" t="s">
        <v>5069</v>
      </c>
    </row>
    <row r="1918" spans="2:3" x14ac:dyDescent="0.25">
      <c r="B1918" s="214" t="s">
        <v>275</v>
      </c>
      <c r="C1918" t="s">
        <v>5070</v>
      </c>
    </row>
    <row r="1919" spans="2:3" x14ac:dyDescent="0.25">
      <c r="B1919" s="214" t="s">
        <v>1931</v>
      </c>
      <c r="C1919" t="s">
        <v>5071</v>
      </c>
    </row>
    <row r="1920" spans="2:3" x14ac:dyDescent="0.25">
      <c r="B1920" s="214" t="s">
        <v>276</v>
      </c>
      <c r="C1920" t="s">
        <v>5072</v>
      </c>
    </row>
    <row r="1921" spans="2:3" x14ac:dyDescent="0.25">
      <c r="B1921" s="214" t="s">
        <v>277</v>
      </c>
      <c r="C1921" t="s">
        <v>5073</v>
      </c>
    </row>
    <row r="1922" spans="2:3" x14ac:dyDescent="0.25">
      <c r="B1922" s="214" t="s">
        <v>278</v>
      </c>
      <c r="C1922" t="s">
        <v>5074</v>
      </c>
    </row>
    <row r="1923" spans="2:3" x14ac:dyDescent="0.25">
      <c r="B1923" s="214" t="s">
        <v>279</v>
      </c>
      <c r="C1923" t="s">
        <v>5075</v>
      </c>
    </row>
    <row r="1924" spans="2:3" x14ac:dyDescent="0.25">
      <c r="B1924" s="214" t="s">
        <v>280</v>
      </c>
      <c r="C1924" t="s">
        <v>5076</v>
      </c>
    </row>
    <row r="1925" spans="2:3" x14ac:dyDescent="0.25">
      <c r="B1925" s="214" t="s">
        <v>281</v>
      </c>
      <c r="C1925" t="s">
        <v>5077</v>
      </c>
    </row>
    <row r="1926" spans="2:3" x14ac:dyDescent="0.25">
      <c r="B1926" s="214" t="s">
        <v>282</v>
      </c>
      <c r="C1926" t="s">
        <v>5078</v>
      </c>
    </row>
    <row r="1927" spans="2:3" x14ac:dyDescent="0.25">
      <c r="B1927" s="214" t="s">
        <v>283</v>
      </c>
      <c r="C1927" t="s">
        <v>5079</v>
      </c>
    </row>
    <row r="1928" spans="2:3" x14ac:dyDescent="0.25">
      <c r="B1928" s="214" t="s">
        <v>284</v>
      </c>
      <c r="C1928" t="s">
        <v>5080</v>
      </c>
    </row>
    <row r="1929" spans="2:3" x14ac:dyDescent="0.25">
      <c r="B1929" s="214" t="s">
        <v>285</v>
      </c>
      <c r="C1929" t="s">
        <v>5081</v>
      </c>
    </row>
    <row r="1930" spans="2:3" x14ac:dyDescent="0.25">
      <c r="B1930" s="214" t="s">
        <v>286</v>
      </c>
      <c r="C1930" t="s">
        <v>5082</v>
      </c>
    </row>
    <row r="1931" spans="2:3" x14ac:dyDescent="0.25">
      <c r="B1931" s="214" t="s">
        <v>287</v>
      </c>
      <c r="C1931" t="s">
        <v>5083</v>
      </c>
    </row>
    <row r="1932" spans="2:3" x14ac:dyDescent="0.25">
      <c r="B1932" s="214" t="s">
        <v>1829</v>
      </c>
      <c r="C1932" t="s">
        <v>5084</v>
      </c>
    </row>
    <row r="1933" spans="2:3" x14ac:dyDescent="0.25">
      <c r="B1933" s="214" t="s">
        <v>288</v>
      </c>
      <c r="C1933" t="s">
        <v>5085</v>
      </c>
    </row>
    <row r="1934" spans="2:3" x14ac:dyDescent="0.25">
      <c r="B1934" s="214" t="s">
        <v>289</v>
      </c>
      <c r="C1934" t="s">
        <v>5086</v>
      </c>
    </row>
    <row r="1935" spans="2:3" x14ac:dyDescent="0.25">
      <c r="B1935" s="214" t="s">
        <v>290</v>
      </c>
      <c r="C1935" t="s">
        <v>5087</v>
      </c>
    </row>
    <row r="1936" spans="2:3" x14ac:dyDescent="0.25">
      <c r="B1936" s="214" t="s">
        <v>1831</v>
      </c>
      <c r="C1936" t="s">
        <v>5088</v>
      </c>
    </row>
    <row r="1937" spans="2:3" x14ac:dyDescent="0.25">
      <c r="B1937" s="214" t="s">
        <v>1832</v>
      </c>
      <c r="C1937" t="s">
        <v>5089</v>
      </c>
    </row>
    <row r="1938" spans="2:3" x14ac:dyDescent="0.25">
      <c r="B1938" s="214" t="s">
        <v>291</v>
      </c>
      <c r="C1938" t="s">
        <v>5090</v>
      </c>
    </row>
    <row r="1939" spans="2:3" x14ac:dyDescent="0.25">
      <c r="B1939" s="214" t="s">
        <v>292</v>
      </c>
      <c r="C1939" t="s">
        <v>5091</v>
      </c>
    </row>
    <row r="1940" spans="2:3" x14ac:dyDescent="0.25">
      <c r="B1940" s="214" t="s">
        <v>293</v>
      </c>
      <c r="C1940" t="s">
        <v>5092</v>
      </c>
    </row>
    <row r="1941" spans="2:3" x14ac:dyDescent="0.25">
      <c r="B1941" s="214" t="s">
        <v>1834</v>
      </c>
      <c r="C1941" t="s">
        <v>5093</v>
      </c>
    </row>
    <row r="1942" spans="2:3" x14ac:dyDescent="0.25">
      <c r="B1942" s="214" t="s">
        <v>1835</v>
      </c>
      <c r="C1942" t="s">
        <v>5093</v>
      </c>
    </row>
    <row r="1943" spans="2:3" x14ac:dyDescent="0.25">
      <c r="B1943" s="214" t="s">
        <v>2253</v>
      </c>
      <c r="C1943" t="s">
        <v>2385</v>
      </c>
    </row>
    <row r="1944" spans="2:3" x14ac:dyDescent="0.25">
      <c r="B1944" s="214" t="s">
        <v>2254</v>
      </c>
      <c r="C1944" t="s">
        <v>2204</v>
      </c>
    </row>
    <row r="1945" spans="2:3" x14ac:dyDescent="0.25">
      <c r="B1945" s="214" t="s">
        <v>2255</v>
      </c>
      <c r="C1945" t="s">
        <v>5094</v>
      </c>
    </row>
    <row r="1946" spans="2:3" x14ac:dyDescent="0.25">
      <c r="B1946" s="214" t="s">
        <v>2256</v>
      </c>
      <c r="C1946" t="s">
        <v>3607</v>
      </c>
    </row>
    <row r="1947" spans="2:3" x14ac:dyDescent="0.25">
      <c r="B1947" s="214" t="s">
        <v>2257</v>
      </c>
      <c r="C1947" t="s">
        <v>3609</v>
      </c>
    </row>
    <row r="1948" spans="2:3" x14ac:dyDescent="0.25">
      <c r="B1948" s="214" t="s">
        <v>1256</v>
      </c>
      <c r="C1948" t="s">
        <v>1256</v>
      </c>
    </row>
  </sheetData>
  <phoneticPr fontId="0" type="noConversion"/>
  <pageMargins left="0.7" right="0.7" top="0.75" bottom="0.75" header="0.3" footer="0.3"/>
  <pageSetup paperSize="9"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7"/>
  <dimension ref="A1:B110"/>
  <sheetViews>
    <sheetView topLeftCell="A10" workbookViewId="0">
      <selection activeCell="B121" sqref="B121"/>
    </sheetView>
  </sheetViews>
  <sheetFormatPr defaultRowHeight="15" x14ac:dyDescent="0.25"/>
  <cols>
    <col min="1" max="1" width="3.7109375" style="136" customWidth="1"/>
    <col min="2" max="2" width="160.7109375" style="33" customWidth="1"/>
  </cols>
  <sheetData>
    <row r="1" spans="1:2" x14ac:dyDescent="0.25">
      <c r="A1" s="214" t="s">
        <v>2066</v>
      </c>
      <c r="B1" s="213" t="s">
        <v>394</v>
      </c>
    </row>
    <row r="2" spans="1:2" x14ac:dyDescent="0.25">
      <c r="A2" s="214" t="s">
        <v>2067</v>
      </c>
      <c r="B2" s="213" t="s">
        <v>408</v>
      </c>
    </row>
    <row r="3" spans="1:2" x14ac:dyDescent="0.25">
      <c r="A3" s="214" t="s">
        <v>2068</v>
      </c>
      <c r="B3" s="213" t="s">
        <v>1337</v>
      </c>
    </row>
    <row r="4" spans="1:2" x14ac:dyDescent="0.25">
      <c r="A4" s="214" t="s">
        <v>2376</v>
      </c>
      <c r="B4" s="213" t="s">
        <v>2488</v>
      </c>
    </row>
    <row r="5" spans="1:2" x14ac:dyDescent="0.25">
      <c r="A5" s="214" t="s">
        <v>2069</v>
      </c>
      <c r="B5" s="213" t="s">
        <v>1338</v>
      </c>
    </row>
    <row r="6" spans="1:2" x14ac:dyDescent="0.25">
      <c r="A6" s="214" t="s">
        <v>2070</v>
      </c>
      <c r="B6" s="213" t="s">
        <v>1339</v>
      </c>
    </row>
    <row r="7" spans="1:2" x14ac:dyDescent="0.25">
      <c r="A7" s="214" t="s">
        <v>2071</v>
      </c>
      <c r="B7" s="213" t="s">
        <v>92</v>
      </c>
    </row>
    <row r="8" spans="1:2" x14ac:dyDescent="0.25">
      <c r="A8" s="214" t="s">
        <v>2072</v>
      </c>
      <c r="B8" s="213" t="s">
        <v>93</v>
      </c>
    </row>
    <row r="9" spans="1:2" x14ac:dyDescent="0.25">
      <c r="A9" s="214" t="s">
        <v>2073</v>
      </c>
      <c r="B9" s="213" t="s">
        <v>94</v>
      </c>
    </row>
    <row r="10" spans="1:2" x14ac:dyDescent="0.25">
      <c r="A10" s="214" t="s">
        <v>2074</v>
      </c>
      <c r="B10" s="213" t="s">
        <v>95</v>
      </c>
    </row>
    <row r="11" spans="1:2" x14ac:dyDescent="0.25">
      <c r="A11" s="214" t="s">
        <v>2075</v>
      </c>
      <c r="B11" s="213" t="s">
        <v>96</v>
      </c>
    </row>
    <row r="12" spans="1:2" x14ac:dyDescent="0.25">
      <c r="A12" s="214" t="s">
        <v>1076</v>
      </c>
      <c r="B12" s="213" t="s">
        <v>97</v>
      </c>
    </row>
    <row r="13" spans="1:2" x14ac:dyDescent="0.25">
      <c r="A13" s="214" t="s">
        <v>1077</v>
      </c>
      <c r="B13" s="213" t="s">
        <v>1366</v>
      </c>
    </row>
    <row r="14" spans="1:2" x14ac:dyDescent="0.25">
      <c r="A14" s="214" t="s">
        <v>2377</v>
      </c>
      <c r="B14" s="213" t="s">
        <v>2450</v>
      </c>
    </row>
    <row r="15" spans="1:2" x14ac:dyDescent="0.25">
      <c r="A15" s="214" t="s">
        <v>1078</v>
      </c>
      <c r="B15" s="213" t="s">
        <v>1382</v>
      </c>
    </row>
    <row r="16" spans="1:2" x14ac:dyDescent="0.25">
      <c r="A16" s="214" t="s">
        <v>294</v>
      </c>
      <c r="B16" s="213" t="s">
        <v>1432</v>
      </c>
    </row>
    <row r="17" spans="1:2" x14ac:dyDescent="0.25">
      <c r="A17" s="214" t="s">
        <v>1079</v>
      </c>
      <c r="B17" s="213" t="s">
        <v>1447</v>
      </c>
    </row>
    <row r="18" spans="1:2" x14ac:dyDescent="0.25">
      <c r="A18" s="214" t="s">
        <v>3358</v>
      </c>
      <c r="B18" s="213" t="s">
        <v>3359</v>
      </c>
    </row>
    <row r="19" spans="1:2" x14ac:dyDescent="0.25">
      <c r="A19" s="214" t="s">
        <v>1080</v>
      </c>
      <c r="B19" s="213" t="s">
        <v>64</v>
      </c>
    </row>
    <row r="20" spans="1:2" x14ac:dyDescent="0.25">
      <c r="A20" s="214" t="s">
        <v>1081</v>
      </c>
      <c r="B20" s="213" t="s">
        <v>73</v>
      </c>
    </row>
    <row r="21" spans="1:2" x14ac:dyDescent="0.25">
      <c r="A21" s="214" t="s">
        <v>295</v>
      </c>
      <c r="B21" s="213" t="s">
        <v>1032</v>
      </c>
    </row>
    <row r="22" spans="1:2" x14ac:dyDescent="0.25">
      <c r="A22" s="214" t="s">
        <v>1082</v>
      </c>
      <c r="B22" s="213" t="s">
        <v>1040</v>
      </c>
    </row>
    <row r="23" spans="1:2" x14ac:dyDescent="0.25">
      <c r="A23" s="214" t="s">
        <v>1083</v>
      </c>
      <c r="B23" s="213" t="s">
        <v>1041</v>
      </c>
    </row>
    <row r="24" spans="1:2" x14ac:dyDescent="0.25">
      <c r="A24" s="214" t="s">
        <v>1084</v>
      </c>
      <c r="B24" s="213" t="s">
        <v>2000</v>
      </c>
    </row>
    <row r="25" spans="1:2" ht="14.25" customHeight="1" x14ac:dyDescent="0.25">
      <c r="A25" s="214" t="s">
        <v>0</v>
      </c>
      <c r="B25" s="213" t="s">
        <v>1671</v>
      </c>
    </row>
    <row r="26" spans="1:2" x14ac:dyDescent="0.25">
      <c r="A26" s="214" t="s">
        <v>1</v>
      </c>
      <c r="B26" s="213" t="s">
        <v>1680</v>
      </c>
    </row>
    <row r="27" spans="1:2" x14ac:dyDescent="0.25">
      <c r="A27" s="214" t="s">
        <v>296</v>
      </c>
      <c r="B27" s="213" t="s">
        <v>1701</v>
      </c>
    </row>
    <row r="28" spans="1:2" x14ac:dyDescent="0.25">
      <c r="A28" s="214" t="s">
        <v>2</v>
      </c>
      <c r="B28" s="213" t="s">
        <v>1278</v>
      </c>
    </row>
    <row r="29" spans="1:2" x14ac:dyDescent="0.25">
      <c r="A29" s="214" t="s">
        <v>1237</v>
      </c>
      <c r="B29" s="213" t="s">
        <v>1298</v>
      </c>
    </row>
    <row r="30" spans="1:2" x14ac:dyDescent="0.25">
      <c r="A30" s="214" t="s">
        <v>297</v>
      </c>
      <c r="B30" s="213" t="s">
        <v>1325</v>
      </c>
    </row>
    <row r="31" spans="1:2" x14ac:dyDescent="0.25">
      <c r="A31" s="214" t="s">
        <v>298</v>
      </c>
      <c r="B31" s="213" t="s">
        <v>1342</v>
      </c>
    </row>
    <row r="32" spans="1:2" x14ac:dyDescent="0.25">
      <c r="A32" s="214" t="s">
        <v>299</v>
      </c>
      <c r="B32" s="213" t="s">
        <v>1848</v>
      </c>
    </row>
    <row r="33" spans="1:2" x14ac:dyDescent="0.25">
      <c r="A33" s="214" t="s">
        <v>300</v>
      </c>
      <c r="B33" s="213" t="s">
        <v>1889</v>
      </c>
    </row>
    <row r="34" spans="1:2" x14ac:dyDescent="0.25">
      <c r="A34" s="214" t="s">
        <v>301</v>
      </c>
      <c r="B34" s="213" t="s">
        <v>1460</v>
      </c>
    </row>
    <row r="35" spans="1:2" x14ac:dyDescent="0.25">
      <c r="A35" s="214" t="s">
        <v>302</v>
      </c>
      <c r="B35" s="213" t="s">
        <v>1471</v>
      </c>
    </row>
    <row r="36" spans="1:2" x14ac:dyDescent="0.25">
      <c r="A36" s="214" t="s">
        <v>2076</v>
      </c>
      <c r="B36" s="213" t="s">
        <v>1503</v>
      </c>
    </row>
    <row r="37" spans="1:2" x14ac:dyDescent="0.25">
      <c r="A37" s="214" t="s">
        <v>303</v>
      </c>
      <c r="B37" s="213" t="s">
        <v>1506</v>
      </c>
    </row>
    <row r="38" spans="1:2" x14ac:dyDescent="0.25">
      <c r="A38" s="214" t="s">
        <v>304</v>
      </c>
      <c r="B38" s="213" t="s">
        <v>1507</v>
      </c>
    </row>
    <row r="39" spans="1:2" x14ac:dyDescent="0.25">
      <c r="A39" s="214" t="s">
        <v>305</v>
      </c>
      <c r="B39" s="213" t="s">
        <v>1616</v>
      </c>
    </row>
    <row r="40" spans="1:2" x14ac:dyDescent="0.25">
      <c r="A40" s="214" t="s">
        <v>1942</v>
      </c>
      <c r="B40" s="213" t="s">
        <v>1943</v>
      </c>
    </row>
    <row r="41" spans="1:2" x14ac:dyDescent="0.25">
      <c r="A41" s="214" t="s">
        <v>1944</v>
      </c>
      <c r="B41" s="213" t="s">
        <v>1945</v>
      </c>
    </row>
    <row r="42" spans="1:2" x14ac:dyDescent="0.25">
      <c r="A42" s="214" t="s">
        <v>306</v>
      </c>
      <c r="B42" s="213" t="s">
        <v>1618</v>
      </c>
    </row>
    <row r="43" spans="1:2" x14ac:dyDescent="0.25">
      <c r="A43" s="214" t="s">
        <v>307</v>
      </c>
      <c r="B43" s="213" t="s">
        <v>1654</v>
      </c>
    </row>
    <row r="44" spans="1:2" x14ac:dyDescent="0.25">
      <c r="A44" s="214" t="s">
        <v>308</v>
      </c>
      <c r="B44" s="213" t="s">
        <v>2114</v>
      </c>
    </row>
    <row r="45" spans="1:2" x14ac:dyDescent="0.25">
      <c r="A45" s="214" t="s">
        <v>2378</v>
      </c>
      <c r="B45" s="213" t="s">
        <v>2411</v>
      </c>
    </row>
    <row r="46" spans="1:2" x14ac:dyDescent="0.25">
      <c r="A46" s="214" t="s">
        <v>309</v>
      </c>
      <c r="B46" s="213" t="s">
        <v>1695</v>
      </c>
    </row>
    <row r="47" spans="1:2" x14ac:dyDescent="0.25">
      <c r="A47" s="214" t="s">
        <v>310</v>
      </c>
      <c r="B47" s="213" t="s">
        <v>2134</v>
      </c>
    </row>
    <row r="48" spans="1:2" x14ac:dyDescent="0.25">
      <c r="A48" s="214" t="s">
        <v>311</v>
      </c>
      <c r="B48" s="213" t="s">
        <v>2140</v>
      </c>
    </row>
    <row r="49" spans="1:2" x14ac:dyDescent="0.25">
      <c r="A49" s="214" t="s">
        <v>2258</v>
      </c>
      <c r="B49" s="213" t="s">
        <v>1699</v>
      </c>
    </row>
    <row r="50" spans="1:2" x14ac:dyDescent="0.25">
      <c r="A50" s="214" t="s">
        <v>312</v>
      </c>
      <c r="B50" s="213" t="s">
        <v>2143</v>
      </c>
    </row>
    <row r="51" spans="1:2" x14ac:dyDescent="0.25">
      <c r="A51" s="214" t="s">
        <v>313</v>
      </c>
      <c r="B51" s="213" t="s">
        <v>1626</v>
      </c>
    </row>
    <row r="52" spans="1:2" x14ac:dyDescent="0.25">
      <c r="A52" s="214" t="s">
        <v>314</v>
      </c>
      <c r="B52" s="213" t="s">
        <v>2147</v>
      </c>
    </row>
    <row r="53" spans="1:2" x14ac:dyDescent="0.25">
      <c r="A53" s="214" t="s">
        <v>315</v>
      </c>
      <c r="B53" s="213" t="s">
        <v>2148</v>
      </c>
    </row>
    <row r="54" spans="1:2" x14ac:dyDescent="0.25">
      <c r="A54" s="214" t="s">
        <v>316</v>
      </c>
      <c r="B54" s="213" t="s">
        <v>2149</v>
      </c>
    </row>
    <row r="55" spans="1:2" x14ac:dyDescent="0.25">
      <c r="A55" s="214" t="s">
        <v>317</v>
      </c>
      <c r="B55" s="213" t="s">
        <v>2155</v>
      </c>
    </row>
    <row r="56" spans="1:2" x14ac:dyDescent="0.25">
      <c r="A56" s="214" t="s">
        <v>318</v>
      </c>
      <c r="B56" s="213" t="s">
        <v>2158</v>
      </c>
    </row>
    <row r="57" spans="1:2" x14ac:dyDescent="0.25">
      <c r="A57" s="214" t="s">
        <v>2379</v>
      </c>
      <c r="B57" s="213" t="s">
        <v>2415</v>
      </c>
    </row>
    <row r="58" spans="1:2" x14ac:dyDescent="0.25">
      <c r="A58" s="214" t="s">
        <v>2380</v>
      </c>
      <c r="B58" s="213" t="s">
        <v>2419</v>
      </c>
    </row>
    <row r="59" spans="1:2" x14ac:dyDescent="0.25">
      <c r="A59" s="214" t="s">
        <v>2381</v>
      </c>
      <c r="B59" s="213" t="s">
        <v>2423</v>
      </c>
    </row>
    <row r="60" spans="1:2" x14ac:dyDescent="0.25">
      <c r="A60" s="214" t="s">
        <v>319</v>
      </c>
      <c r="B60" s="213" t="s">
        <v>1731</v>
      </c>
    </row>
    <row r="61" spans="1:2" x14ac:dyDescent="0.25">
      <c r="A61" s="214" t="s">
        <v>320</v>
      </c>
      <c r="B61" s="213" t="s">
        <v>1733</v>
      </c>
    </row>
    <row r="62" spans="1:2" x14ac:dyDescent="0.25">
      <c r="A62" s="214" t="s">
        <v>2629</v>
      </c>
      <c r="B62" s="213" t="s">
        <v>2630</v>
      </c>
    </row>
    <row r="63" spans="1:2" x14ac:dyDescent="0.25">
      <c r="A63" s="214" t="s">
        <v>321</v>
      </c>
      <c r="B63" s="213" t="s">
        <v>1740</v>
      </c>
    </row>
    <row r="64" spans="1:2" x14ac:dyDescent="0.25">
      <c r="A64" s="214" t="s">
        <v>322</v>
      </c>
      <c r="B64" s="213" t="s">
        <v>1741</v>
      </c>
    </row>
    <row r="65" spans="1:2" x14ac:dyDescent="0.25">
      <c r="A65" s="214" t="s">
        <v>323</v>
      </c>
      <c r="B65" s="213" t="s">
        <v>1748</v>
      </c>
    </row>
    <row r="66" spans="1:2" x14ac:dyDescent="0.25">
      <c r="A66" s="214" t="s">
        <v>324</v>
      </c>
      <c r="B66" s="213" t="s">
        <v>1752</v>
      </c>
    </row>
    <row r="67" spans="1:2" x14ac:dyDescent="0.25">
      <c r="A67" s="214" t="s">
        <v>325</v>
      </c>
      <c r="B67" s="213" t="s">
        <v>1754</v>
      </c>
    </row>
    <row r="68" spans="1:2" x14ac:dyDescent="0.25">
      <c r="A68" s="214" t="s">
        <v>326</v>
      </c>
      <c r="B68" s="213" t="s">
        <v>1763</v>
      </c>
    </row>
    <row r="69" spans="1:2" x14ac:dyDescent="0.25">
      <c r="A69" s="214" t="s">
        <v>327</v>
      </c>
      <c r="B69" s="213" t="s">
        <v>1764</v>
      </c>
    </row>
    <row r="70" spans="1:2" x14ac:dyDescent="0.25">
      <c r="A70" s="214" t="s">
        <v>328</v>
      </c>
      <c r="B70" s="213" t="s">
        <v>1765</v>
      </c>
    </row>
    <row r="71" spans="1:2" x14ac:dyDescent="0.25">
      <c r="A71" s="214" t="s">
        <v>329</v>
      </c>
      <c r="B71" s="213" t="s">
        <v>1766</v>
      </c>
    </row>
    <row r="72" spans="1:2" x14ac:dyDescent="0.25">
      <c r="A72" s="214" t="s">
        <v>330</v>
      </c>
      <c r="B72" s="213" t="s">
        <v>1307</v>
      </c>
    </row>
    <row r="73" spans="1:2" x14ac:dyDescent="0.25">
      <c r="A73" s="214" t="s">
        <v>331</v>
      </c>
      <c r="B73" s="213" t="s">
        <v>1308</v>
      </c>
    </row>
    <row r="74" spans="1:2" x14ac:dyDescent="0.25">
      <c r="A74" s="214" t="s">
        <v>332</v>
      </c>
      <c r="B74" s="213" t="s">
        <v>1309</v>
      </c>
    </row>
    <row r="75" spans="1:2" x14ac:dyDescent="0.25">
      <c r="A75" s="214" t="s">
        <v>1839</v>
      </c>
      <c r="B75" s="213" t="s">
        <v>1312</v>
      </c>
    </row>
    <row r="76" spans="1:2" x14ac:dyDescent="0.25">
      <c r="A76" s="214" t="s">
        <v>333</v>
      </c>
      <c r="B76" s="213" t="s">
        <v>1317</v>
      </c>
    </row>
    <row r="77" spans="1:2" x14ac:dyDescent="0.25">
      <c r="A77" s="214" t="s">
        <v>334</v>
      </c>
      <c r="B77" s="213" t="s">
        <v>2249</v>
      </c>
    </row>
    <row r="78" spans="1:2" x14ac:dyDescent="0.25">
      <c r="A78" s="214" t="s">
        <v>2259</v>
      </c>
      <c r="B78" s="213" t="s">
        <v>2382</v>
      </c>
    </row>
    <row r="79" spans="1:2" x14ac:dyDescent="0.25">
      <c r="A79" s="214" t="s">
        <v>335</v>
      </c>
      <c r="B79" s="213" t="s">
        <v>1791</v>
      </c>
    </row>
    <row r="80" spans="1:2" x14ac:dyDescent="0.25">
      <c r="A80" s="214" t="s">
        <v>336</v>
      </c>
      <c r="B80" s="213" t="s">
        <v>1794</v>
      </c>
    </row>
    <row r="81" spans="1:2" x14ac:dyDescent="0.25">
      <c r="A81" s="214" t="s">
        <v>337</v>
      </c>
      <c r="B81" s="213" t="s">
        <v>1923</v>
      </c>
    </row>
    <row r="82" spans="1:2" x14ac:dyDescent="0.25">
      <c r="A82" s="214" t="s">
        <v>338</v>
      </c>
      <c r="B82" s="213" t="s">
        <v>1795</v>
      </c>
    </row>
    <row r="83" spans="1:2" x14ac:dyDescent="0.25">
      <c r="A83" s="214" t="s">
        <v>339</v>
      </c>
      <c r="B83" s="213" t="s">
        <v>1796</v>
      </c>
    </row>
    <row r="84" spans="1:2" x14ac:dyDescent="0.25">
      <c r="A84" s="214" t="s">
        <v>340</v>
      </c>
      <c r="B84" s="213" t="s">
        <v>1798</v>
      </c>
    </row>
    <row r="85" spans="1:2" x14ac:dyDescent="0.25">
      <c r="A85" s="214" t="s">
        <v>341</v>
      </c>
      <c r="B85" s="213" t="s">
        <v>1799</v>
      </c>
    </row>
    <row r="86" spans="1:2" x14ac:dyDescent="0.25">
      <c r="A86" s="214" t="s">
        <v>342</v>
      </c>
      <c r="B86" s="213" t="s">
        <v>1800</v>
      </c>
    </row>
    <row r="87" spans="1:2" x14ac:dyDescent="0.25">
      <c r="A87" s="214" t="s">
        <v>343</v>
      </c>
      <c r="B87" s="213" t="s">
        <v>1801</v>
      </c>
    </row>
    <row r="88" spans="1:2" x14ac:dyDescent="0.25">
      <c r="A88" s="214" t="s">
        <v>344</v>
      </c>
      <c r="B88" s="213" t="s">
        <v>1802</v>
      </c>
    </row>
    <row r="89" spans="1:2" x14ac:dyDescent="0.25">
      <c r="A89" s="214" t="s">
        <v>345</v>
      </c>
      <c r="B89" s="213" t="s">
        <v>1804</v>
      </c>
    </row>
    <row r="90" spans="1:2" x14ac:dyDescent="0.25">
      <c r="A90" s="214" t="s">
        <v>346</v>
      </c>
      <c r="B90" s="213" t="s">
        <v>2384</v>
      </c>
    </row>
    <row r="91" spans="1:2" x14ac:dyDescent="0.25">
      <c r="A91" s="214" t="s">
        <v>347</v>
      </c>
      <c r="B91" s="213" t="s">
        <v>1805</v>
      </c>
    </row>
    <row r="92" spans="1:2" x14ac:dyDescent="0.25">
      <c r="A92" s="214" t="s">
        <v>348</v>
      </c>
      <c r="B92" s="213" t="s">
        <v>2219</v>
      </c>
    </row>
    <row r="93" spans="1:2" x14ac:dyDescent="0.25">
      <c r="A93" s="214" t="s">
        <v>349</v>
      </c>
      <c r="B93" s="213" t="s">
        <v>2220</v>
      </c>
    </row>
    <row r="94" spans="1:2" x14ac:dyDescent="0.25">
      <c r="A94" s="214" t="s">
        <v>350</v>
      </c>
      <c r="B94" s="213" t="s">
        <v>2221</v>
      </c>
    </row>
    <row r="95" spans="1:2" x14ac:dyDescent="0.25">
      <c r="A95" s="214" t="s">
        <v>351</v>
      </c>
      <c r="B95" s="213" t="s">
        <v>2223</v>
      </c>
    </row>
    <row r="96" spans="1:2" x14ac:dyDescent="0.25">
      <c r="A96" s="214" t="s">
        <v>352</v>
      </c>
      <c r="B96" s="213" t="s">
        <v>2224</v>
      </c>
    </row>
    <row r="97" spans="1:2" x14ac:dyDescent="0.25">
      <c r="A97" s="214" t="s">
        <v>353</v>
      </c>
      <c r="B97" s="213" t="s">
        <v>2225</v>
      </c>
    </row>
    <row r="98" spans="1:2" x14ac:dyDescent="0.25">
      <c r="A98" s="214" t="s">
        <v>354</v>
      </c>
      <c r="B98" s="213" t="s">
        <v>2226</v>
      </c>
    </row>
    <row r="99" spans="1:2" x14ac:dyDescent="0.25">
      <c r="A99" s="214" t="s">
        <v>355</v>
      </c>
      <c r="B99" s="213" t="s">
        <v>2227</v>
      </c>
    </row>
    <row r="100" spans="1:2" x14ac:dyDescent="0.25">
      <c r="A100" s="214" t="s">
        <v>356</v>
      </c>
      <c r="B100" s="213" t="s">
        <v>1822</v>
      </c>
    </row>
    <row r="101" spans="1:2" x14ac:dyDescent="0.25">
      <c r="A101" s="214" t="s">
        <v>357</v>
      </c>
      <c r="B101" s="213" t="s">
        <v>1824</v>
      </c>
    </row>
    <row r="102" spans="1:2" x14ac:dyDescent="0.25">
      <c r="A102" s="214" t="s">
        <v>358</v>
      </c>
      <c r="B102" s="213" t="s">
        <v>1825</v>
      </c>
    </row>
    <row r="103" spans="1:2" x14ac:dyDescent="0.25">
      <c r="A103" s="214" t="s">
        <v>359</v>
      </c>
      <c r="B103" s="213" t="s">
        <v>1826</v>
      </c>
    </row>
    <row r="104" spans="1:2" x14ac:dyDescent="0.25">
      <c r="A104" s="214" t="s">
        <v>360</v>
      </c>
      <c r="B104" s="213" t="s">
        <v>1827</v>
      </c>
    </row>
    <row r="105" spans="1:2" x14ac:dyDescent="0.25">
      <c r="A105" s="214" t="s">
        <v>361</v>
      </c>
      <c r="B105" s="213" t="s">
        <v>1828</v>
      </c>
    </row>
    <row r="106" spans="1:2" x14ac:dyDescent="0.25">
      <c r="A106" s="214" t="s">
        <v>362</v>
      </c>
      <c r="B106" s="213" t="s">
        <v>1830</v>
      </c>
    </row>
    <row r="107" spans="1:2" x14ac:dyDescent="0.25">
      <c r="A107" s="214" t="s">
        <v>2077</v>
      </c>
      <c r="B107" s="213" t="s">
        <v>2078</v>
      </c>
    </row>
    <row r="108" spans="1:2" x14ac:dyDescent="0.25">
      <c r="A108" s="214" t="s">
        <v>363</v>
      </c>
      <c r="B108" s="213" t="s">
        <v>1833</v>
      </c>
    </row>
    <row r="109" spans="1:2" x14ac:dyDescent="0.25">
      <c r="A109" s="214" t="s">
        <v>2260</v>
      </c>
      <c r="B109" s="213" t="s">
        <v>2385</v>
      </c>
    </row>
    <row r="110" spans="1:2" x14ac:dyDescent="0.25">
      <c r="A110" s="214" t="s">
        <v>1256</v>
      </c>
      <c r="B110" s="213" t="s">
        <v>1256</v>
      </c>
    </row>
  </sheetData>
  <phoneticPr fontId="0"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9"/>
  <dimension ref="A1:E78"/>
  <sheetViews>
    <sheetView topLeftCell="A31" workbookViewId="0">
      <selection activeCell="B66" sqref="B66"/>
    </sheetView>
  </sheetViews>
  <sheetFormatPr defaultRowHeight="15" x14ac:dyDescent="0.25"/>
  <cols>
    <col min="2" max="2" width="49" customWidth="1"/>
  </cols>
  <sheetData>
    <row r="1" spans="1:5" x14ac:dyDescent="0.25">
      <c r="A1" t="s">
        <v>1244</v>
      </c>
      <c r="B1" t="s">
        <v>23</v>
      </c>
      <c r="C1" t="s">
        <v>24</v>
      </c>
      <c r="E1" t="s">
        <v>22</v>
      </c>
    </row>
    <row r="2" spans="1:5" x14ac:dyDescent="0.25">
      <c r="A2">
        <v>100</v>
      </c>
      <c r="B2" t="s">
        <v>25</v>
      </c>
    </row>
    <row r="3" spans="1:5" x14ac:dyDescent="0.25">
      <c r="A3">
        <v>110</v>
      </c>
      <c r="B3" t="s">
        <v>26</v>
      </c>
      <c r="C3">
        <v>200</v>
      </c>
    </row>
    <row r="4" spans="1:5" x14ac:dyDescent="0.25">
      <c r="A4">
        <v>120</v>
      </c>
      <c r="B4" t="s">
        <v>27</v>
      </c>
      <c r="C4">
        <v>120</v>
      </c>
    </row>
    <row r="5" spans="1:5" x14ac:dyDescent="0.25">
      <c r="A5">
        <v>130</v>
      </c>
      <c r="B5" t="s">
        <v>28</v>
      </c>
      <c r="C5">
        <v>130</v>
      </c>
    </row>
    <row r="6" spans="1:5" x14ac:dyDescent="0.25">
      <c r="A6">
        <v>140</v>
      </c>
      <c r="B6" t="s">
        <v>29</v>
      </c>
      <c r="C6">
        <v>140</v>
      </c>
    </row>
    <row r="7" spans="1:5" x14ac:dyDescent="0.25">
      <c r="A7">
        <v>145</v>
      </c>
      <c r="B7" t="s">
        <v>30</v>
      </c>
      <c r="C7">
        <v>145</v>
      </c>
    </row>
    <row r="8" spans="1:5" x14ac:dyDescent="0.25">
      <c r="A8">
        <v>150</v>
      </c>
      <c r="B8" t="s">
        <v>31</v>
      </c>
      <c r="C8">
        <v>150</v>
      </c>
    </row>
    <row r="9" spans="1:5" x14ac:dyDescent="0.25">
      <c r="A9">
        <v>160</v>
      </c>
      <c r="B9" t="s">
        <v>32</v>
      </c>
      <c r="C9">
        <v>330</v>
      </c>
    </row>
    <row r="10" spans="1:5" x14ac:dyDescent="0.25">
      <c r="A10">
        <v>170</v>
      </c>
      <c r="B10" t="s">
        <v>33</v>
      </c>
      <c r="C10">
        <v>170</v>
      </c>
    </row>
    <row r="11" spans="1:5" x14ac:dyDescent="0.25">
      <c r="A11">
        <v>180</v>
      </c>
      <c r="B11" t="s">
        <v>34</v>
      </c>
      <c r="C11">
        <v>135</v>
      </c>
    </row>
    <row r="12" spans="1:5" x14ac:dyDescent="0.25">
      <c r="B12" t="s">
        <v>35</v>
      </c>
    </row>
    <row r="13" spans="1:5" x14ac:dyDescent="0.25">
      <c r="A13">
        <v>185</v>
      </c>
      <c r="B13" t="s">
        <v>36</v>
      </c>
      <c r="C13">
        <v>136</v>
      </c>
    </row>
    <row r="14" spans="1:5" x14ac:dyDescent="0.25">
      <c r="A14">
        <v>190</v>
      </c>
      <c r="B14" t="s">
        <v>37</v>
      </c>
      <c r="C14">
        <v>190</v>
      </c>
    </row>
    <row r="15" spans="1:5" x14ac:dyDescent="0.25">
      <c r="A15">
        <v>191</v>
      </c>
      <c r="B15" t="s">
        <v>38</v>
      </c>
      <c r="C15">
        <v>100</v>
      </c>
    </row>
    <row r="16" spans="1:5" x14ac:dyDescent="0.25">
      <c r="A16">
        <v>192</v>
      </c>
      <c r="B16" t="s">
        <v>39</v>
      </c>
      <c r="C16">
        <v>110</v>
      </c>
    </row>
    <row r="17" spans="1:3" x14ac:dyDescent="0.25">
      <c r="A17">
        <v>193</v>
      </c>
      <c r="C17">
        <v>160</v>
      </c>
    </row>
    <row r="18" spans="1:3" x14ac:dyDescent="0.25">
      <c r="A18">
        <v>200</v>
      </c>
      <c r="B18" t="s">
        <v>40</v>
      </c>
    </row>
    <row r="19" spans="1:3" x14ac:dyDescent="0.25">
      <c r="A19">
        <v>230</v>
      </c>
      <c r="B19" t="s">
        <v>41</v>
      </c>
      <c r="C19">
        <v>230</v>
      </c>
    </row>
    <row r="20" spans="1:3" ht="16.5" x14ac:dyDescent="0.25">
      <c r="A20">
        <v>231</v>
      </c>
      <c r="B20" t="s">
        <v>42</v>
      </c>
      <c r="C20">
        <v>231</v>
      </c>
    </row>
    <row r="21" spans="1:3" ht="16.5" x14ac:dyDescent="0.25">
      <c r="A21">
        <v>232</v>
      </c>
      <c r="B21" t="s">
        <v>43</v>
      </c>
      <c r="C21">
        <v>232</v>
      </c>
    </row>
    <row r="22" spans="1:3" x14ac:dyDescent="0.25">
      <c r="A22">
        <v>235</v>
      </c>
      <c r="B22" t="s">
        <v>44</v>
      </c>
      <c r="C22" t="s">
        <v>1256</v>
      </c>
    </row>
    <row r="23" spans="1:3" x14ac:dyDescent="0.25">
      <c r="A23">
        <v>240</v>
      </c>
      <c r="B23" t="s">
        <v>45</v>
      </c>
      <c r="C23">
        <v>240</v>
      </c>
    </row>
    <row r="24" spans="1:3" x14ac:dyDescent="0.25">
      <c r="A24">
        <v>250</v>
      </c>
      <c r="B24" t="s">
        <v>46</v>
      </c>
      <c r="C24">
        <v>250</v>
      </c>
    </row>
    <row r="25" spans="1:3" x14ac:dyDescent="0.25">
      <c r="A25">
        <v>260</v>
      </c>
      <c r="B25" t="s">
        <v>47</v>
      </c>
      <c r="C25">
        <v>260</v>
      </c>
    </row>
    <row r="26" spans="1:3" x14ac:dyDescent="0.25">
      <c r="A26">
        <v>270</v>
      </c>
      <c r="B26" t="s">
        <v>48</v>
      </c>
      <c r="C26">
        <v>270</v>
      </c>
    </row>
    <row r="27" spans="1:3" x14ac:dyDescent="0.25">
      <c r="A27">
        <v>300</v>
      </c>
      <c r="B27" t="s">
        <v>49</v>
      </c>
      <c r="C27">
        <v>180</v>
      </c>
    </row>
    <row r="28" spans="1:3" x14ac:dyDescent="0.25">
      <c r="A28">
        <v>310</v>
      </c>
      <c r="B28" t="s">
        <v>50</v>
      </c>
      <c r="C28">
        <v>181</v>
      </c>
    </row>
    <row r="29" spans="1:3" x14ac:dyDescent="0.25">
      <c r="A29">
        <v>320</v>
      </c>
      <c r="B29" t="s">
        <v>51</v>
      </c>
      <c r="C29" t="s">
        <v>52</v>
      </c>
    </row>
    <row r="30" spans="1:3" x14ac:dyDescent="0.25">
      <c r="C30">
        <v>184.185</v>
      </c>
    </row>
    <row r="31" spans="1:3" x14ac:dyDescent="0.25">
      <c r="A31">
        <v>330</v>
      </c>
      <c r="B31" t="s">
        <v>53</v>
      </c>
      <c r="C31" t="s">
        <v>1256</v>
      </c>
    </row>
    <row r="32" spans="1:3" x14ac:dyDescent="0.25">
      <c r="A32">
        <v>340</v>
      </c>
      <c r="B32" t="s">
        <v>54</v>
      </c>
      <c r="C32">
        <v>186</v>
      </c>
    </row>
    <row r="33" spans="1:3" x14ac:dyDescent="0.25">
      <c r="A33">
        <v>350</v>
      </c>
      <c r="B33" t="s">
        <v>55</v>
      </c>
      <c r="C33">
        <v>187</v>
      </c>
    </row>
    <row r="34" spans="1:3" x14ac:dyDescent="0.25">
      <c r="A34">
        <v>390</v>
      </c>
      <c r="B34" t="s">
        <v>56</v>
      </c>
      <c r="C34" t="s">
        <v>1256</v>
      </c>
    </row>
    <row r="35" spans="1:3" x14ac:dyDescent="0.25">
      <c r="A35">
        <v>400</v>
      </c>
      <c r="B35" t="s">
        <v>57</v>
      </c>
      <c r="C35" t="s">
        <v>1113</v>
      </c>
    </row>
    <row r="36" spans="1:3" x14ac:dyDescent="0.25">
      <c r="A36">
        <v>410</v>
      </c>
      <c r="B36" t="s">
        <v>1114</v>
      </c>
      <c r="C36" t="s">
        <v>1256</v>
      </c>
    </row>
    <row r="37" spans="1:3" x14ac:dyDescent="0.25">
      <c r="A37">
        <v>420</v>
      </c>
      <c r="B37" t="s">
        <v>1115</v>
      </c>
      <c r="C37" t="s">
        <v>1256</v>
      </c>
    </row>
    <row r="38" spans="1:3" x14ac:dyDescent="0.25">
      <c r="A38">
        <v>425</v>
      </c>
      <c r="B38" t="s">
        <v>1116</v>
      </c>
      <c r="C38" t="s">
        <v>1256</v>
      </c>
    </row>
    <row r="39" spans="1:3" x14ac:dyDescent="0.25">
      <c r="A39">
        <v>430</v>
      </c>
      <c r="B39" t="s">
        <v>1117</v>
      </c>
      <c r="C39" t="s">
        <v>1256</v>
      </c>
    </row>
    <row r="40" spans="1:3" x14ac:dyDescent="0.25">
      <c r="A40">
        <v>435</v>
      </c>
      <c r="B40" t="s">
        <v>1118</v>
      </c>
      <c r="C40" t="s">
        <v>1256</v>
      </c>
    </row>
    <row r="41" spans="1:3" x14ac:dyDescent="0.25">
      <c r="A41">
        <v>440</v>
      </c>
      <c r="B41" t="s">
        <v>1119</v>
      </c>
      <c r="C41" t="s">
        <v>1256</v>
      </c>
    </row>
    <row r="43" spans="1:3" x14ac:dyDescent="0.25">
      <c r="A43">
        <v>490</v>
      </c>
      <c r="B43" t="s">
        <v>1120</v>
      </c>
      <c r="C43">
        <v>430</v>
      </c>
    </row>
    <row r="44" spans="1:3" x14ac:dyDescent="0.25">
      <c r="A44">
        <v>495</v>
      </c>
      <c r="B44" t="s">
        <v>1121</v>
      </c>
      <c r="C44">
        <v>440</v>
      </c>
    </row>
    <row r="45" spans="1:3" x14ac:dyDescent="0.25">
      <c r="A45">
        <v>500</v>
      </c>
      <c r="B45" t="s">
        <v>1122</v>
      </c>
    </row>
    <row r="46" spans="1:3" x14ac:dyDescent="0.25">
      <c r="A46">
        <v>510</v>
      </c>
      <c r="B46" t="s">
        <v>1123</v>
      </c>
      <c r="C46" t="s">
        <v>1124</v>
      </c>
    </row>
    <row r="47" spans="1:3" x14ac:dyDescent="0.25">
      <c r="A47">
        <v>520</v>
      </c>
      <c r="B47" t="s">
        <v>1125</v>
      </c>
      <c r="C47">
        <v>290</v>
      </c>
    </row>
    <row r="48" spans="1:3" x14ac:dyDescent="0.25">
      <c r="A48">
        <v>530</v>
      </c>
      <c r="B48" t="s">
        <v>1126</v>
      </c>
      <c r="C48">
        <v>300</v>
      </c>
    </row>
    <row r="49" spans="1:3" x14ac:dyDescent="0.25">
      <c r="A49">
        <v>540</v>
      </c>
      <c r="B49" t="s">
        <v>1127</v>
      </c>
      <c r="C49">
        <v>310</v>
      </c>
    </row>
    <row r="50" spans="1:3" x14ac:dyDescent="0.25">
      <c r="A50">
        <v>550</v>
      </c>
      <c r="B50" t="s">
        <v>1128</v>
      </c>
      <c r="C50" t="s">
        <v>1256</v>
      </c>
    </row>
    <row r="51" spans="1:3" x14ac:dyDescent="0.25">
      <c r="A51">
        <v>590</v>
      </c>
      <c r="B51" t="s">
        <v>1129</v>
      </c>
      <c r="C51">
        <v>320</v>
      </c>
    </row>
    <row r="52" spans="1:3" x14ac:dyDescent="0.25">
      <c r="A52">
        <v>600</v>
      </c>
      <c r="B52" t="s">
        <v>1130</v>
      </c>
    </row>
    <row r="53" spans="1:3" x14ac:dyDescent="0.25">
      <c r="A53">
        <v>610</v>
      </c>
      <c r="B53" t="s">
        <v>1131</v>
      </c>
      <c r="C53" t="s">
        <v>1132</v>
      </c>
    </row>
    <row r="54" spans="1:3" x14ac:dyDescent="0.25">
      <c r="A54">
        <v>620</v>
      </c>
      <c r="B54" t="s">
        <v>1133</v>
      </c>
      <c r="C54">
        <v>510</v>
      </c>
    </row>
    <row r="55" spans="1:3" x14ac:dyDescent="0.25">
      <c r="A55">
        <v>800</v>
      </c>
      <c r="B55" t="s">
        <v>1134</v>
      </c>
    </row>
    <row r="57" spans="1:3" x14ac:dyDescent="0.25">
      <c r="A57">
        <v>810</v>
      </c>
      <c r="B57" t="s">
        <v>1135</v>
      </c>
      <c r="C57">
        <v>450</v>
      </c>
    </row>
    <row r="58" spans="1:3" x14ac:dyDescent="0.25">
      <c r="A58">
        <v>815</v>
      </c>
      <c r="B58" t="s">
        <v>1136</v>
      </c>
      <c r="C58">
        <v>460</v>
      </c>
    </row>
    <row r="59" spans="1:3" x14ac:dyDescent="0.25">
      <c r="A59">
        <v>820</v>
      </c>
      <c r="B59" t="s">
        <v>5123</v>
      </c>
      <c r="C59" t="s">
        <v>1256</v>
      </c>
    </row>
    <row r="60" spans="1:3" x14ac:dyDescent="0.25">
      <c r="A60">
        <v>825</v>
      </c>
      <c r="B60" t="s">
        <v>1137</v>
      </c>
      <c r="C60">
        <v>470</v>
      </c>
    </row>
    <row r="61" spans="1:3" ht="16.5" x14ac:dyDescent="0.25">
      <c r="A61">
        <v>830</v>
      </c>
      <c r="B61" t="s">
        <v>1138</v>
      </c>
      <c r="C61" t="s">
        <v>1139</v>
      </c>
    </row>
    <row r="62" spans="1:3" x14ac:dyDescent="0.25">
      <c r="C62">
        <v>487</v>
      </c>
    </row>
    <row r="63" spans="1:3" x14ac:dyDescent="0.25">
      <c r="C63">
        <v>486</v>
      </c>
    </row>
    <row r="64" spans="1:3" x14ac:dyDescent="0.25">
      <c r="A64">
        <v>835</v>
      </c>
      <c r="B64" t="s">
        <v>1140</v>
      </c>
      <c r="C64">
        <v>461</v>
      </c>
    </row>
    <row r="65" spans="1:3" x14ac:dyDescent="0.25">
      <c r="A65">
        <v>840</v>
      </c>
      <c r="B65" t="s">
        <v>1141</v>
      </c>
      <c r="C65" t="s">
        <v>1143</v>
      </c>
    </row>
    <row r="66" spans="1:3" x14ac:dyDescent="0.25">
      <c r="A66">
        <v>845</v>
      </c>
      <c r="B66" t="s">
        <v>1142</v>
      </c>
      <c r="C66" t="s">
        <v>1256</v>
      </c>
    </row>
    <row r="67" spans="1:3" x14ac:dyDescent="0.25">
      <c r="A67">
        <v>850</v>
      </c>
      <c r="B67" t="s">
        <v>1144</v>
      </c>
      <c r="C67">
        <v>462</v>
      </c>
    </row>
    <row r="68" spans="1:3" ht="30" x14ac:dyDescent="0.25">
      <c r="A68">
        <v>855</v>
      </c>
      <c r="B68" s="289" t="s">
        <v>5124</v>
      </c>
    </row>
    <row r="69" spans="1:3" x14ac:dyDescent="0.25">
      <c r="A69">
        <v>860</v>
      </c>
      <c r="B69" t="s">
        <v>1145</v>
      </c>
    </row>
    <row r="70" spans="1:3" x14ac:dyDescent="0.25">
      <c r="A70">
        <v>900</v>
      </c>
      <c r="B70" t="s">
        <v>1146</v>
      </c>
    </row>
    <row r="71" spans="1:3" x14ac:dyDescent="0.25">
      <c r="A71">
        <v>910</v>
      </c>
      <c r="B71" t="s">
        <v>1147</v>
      </c>
      <c r="C71">
        <v>340</v>
      </c>
    </row>
    <row r="72" spans="1:3" x14ac:dyDescent="0.25">
      <c r="A72">
        <v>915</v>
      </c>
      <c r="B72" t="s">
        <v>1148</v>
      </c>
      <c r="C72" t="s">
        <v>1256</v>
      </c>
    </row>
    <row r="73" spans="1:3" x14ac:dyDescent="0.25">
      <c r="A73">
        <v>920</v>
      </c>
      <c r="B73" t="s">
        <v>1149</v>
      </c>
      <c r="C73" t="s">
        <v>1256</v>
      </c>
    </row>
    <row r="74" spans="1:3" x14ac:dyDescent="0.25">
      <c r="A74">
        <v>925</v>
      </c>
      <c r="B74" t="s">
        <v>1150</v>
      </c>
      <c r="C74" t="s">
        <v>1256</v>
      </c>
    </row>
    <row r="75" spans="1:3" x14ac:dyDescent="0.25">
      <c r="A75">
        <v>930</v>
      </c>
      <c r="B75" t="s">
        <v>1151</v>
      </c>
      <c r="C75">
        <v>210</v>
      </c>
    </row>
    <row r="76" spans="1:3" x14ac:dyDescent="0.25">
      <c r="A76">
        <v>935</v>
      </c>
      <c r="B76" t="s">
        <v>1152</v>
      </c>
      <c r="C76">
        <v>220</v>
      </c>
    </row>
    <row r="77" spans="1:3" x14ac:dyDescent="0.25">
      <c r="A77">
        <v>995</v>
      </c>
      <c r="B77" t="s">
        <v>1146</v>
      </c>
    </row>
    <row r="78" spans="1:3" x14ac:dyDescent="0.25">
      <c r="A78">
        <v>940</v>
      </c>
      <c r="B78" t="s">
        <v>1153</v>
      </c>
      <c r="C78" t="s">
        <v>1256</v>
      </c>
    </row>
  </sheetData>
  <phoneticPr fontId="0" type="noConversion"/>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D389"/>
  <sheetViews>
    <sheetView topLeftCell="A325" workbookViewId="0">
      <selection activeCell="G338" sqref="G338"/>
    </sheetView>
  </sheetViews>
  <sheetFormatPr defaultRowHeight="12.75" x14ac:dyDescent="0.2"/>
  <cols>
    <col min="1" max="1" width="9.140625" style="261" customWidth="1"/>
    <col min="2" max="2" width="126.42578125" style="262" customWidth="1"/>
    <col min="3" max="3" width="16" style="252" customWidth="1"/>
    <col min="4" max="16384" width="9.140625" style="252"/>
  </cols>
  <sheetData>
    <row r="1" spans="1:4" ht="15.75" x14ac:dyDescent="0.2">
      <c r="A1" s="248" t="s">
        <v>2762</v>
      </c>
      <c r="B1" s="249" t="s">
        <v>2430</v>
      </c>
      <c r="C1" s="250"/>
      <c r="D1" s="251"/>
    </row>
    <row r="2" spans="1:4" ht="31.5" x14ac:dyDescent="0.2">
      <c r="A2" s="248" t="s">
        <v>2763</v>
      </c>
      <c r="B2" s="253" t="s">
        <v>2764</v>
      </c>
      <c r="C2" s="250">
        <v>111</v>
      </c>
      <c r="D2" s="251"/>
    </row>
    <row r="3" spans="1:4" ht="15.75" x14ac:dyDescent="0.2">
      <c r="A3" s="248" t="s">
        <v>2765</v>
      </c>
      <c r="B3" s="253" t="s">
        <v>2386</v>
      </c>
      <c r="C3" s="250">
        <v>111</v>
      </c>
      <c r="D3" s="251"/>
    </row>
    <row r="4" spans="1:4" ht="31.5" x14ac:dyDescent="0.2">
      <c r="A4" s="248" t="s">
        <v>2766</v>
      </c>
      <c r="B4" s="253" t="s">
        <v>2767</v>
      </c>
      <c r="C4" s="250">
        <v>112</v>
      </c>
      <c r="D4" s="251"/>
    </row>
    <row r="5" spans="1:4" ht="31.5" x14ac:dyDescent="0.2">
      <c r="A5" s="248" t="s">
        <v>2768</v>
      </c>
      <c r="B5" s="253" t="s">
        <v>2769</v>
      </c>
      <c r="C5" s="250">
        <v>111</v>
      </c>
      <c r="D5" s="251"/>
    </row>
    <row r="6" spans="1:4" ht="15.75" x14ac:dyDescent="0.2">
      <c r="A6" s="248" t="s">
        <v>2770</v>
      </c>
      <c r="B6" s="253" t="s">
        <v>2771</v>
      </c>
      <c r="C6" s="250">
        <v>111</v>
      </c>
      <c r="D6" s="251"/>
    </row>
    <row r="7" spans="1:4" ht="31.5" x14ac:dyDescent="0.2">
      <c r="A7" s="248" t="s">
        <v>2772</v>
      </c>
      <c r="B7" s="253" t="s">
        <v>5105</v>
      </c>
      <c r="C7" s="250">
        <v>111</v>
      </c>
      <c r="D7" s="251"/>
    </row>
    <row r="8" spans="1:4" ht="15.75" x14ac:dyDescent="0.2">
      <c r="A8" s="248" t="s">
        <v>2773</v>
      </c>
      <c r="B8" s="253" t="s">
        <v>5106</v>
      </c>
      <c r="C8" s="250">
        <v>111</v>
      </c>
      <c r="D8" s="251"/>
    </row>
    <row r="9" spans="1:4" ht="15.75" x14ac:dyDescent="0.2">
      <c r="A9" s="248" t="s">
        <v>2774</v>
      </c>
      <c r="B9" s="253" t="s">
        <v>2775</v>
      </c>
      <c r="C9" s="250">
        <v>111</v>
      </c>
      <c r="D9" s="251"/>
    </row>
    <row r="10" spans="1:4" ht="15.75" x14ac:dyDescent="0.2">
      <c r="A10" s="248" t="s">
        <v>2776</v>
      </c>
      <c r="B10" s="249" t="s">
        <v>2436</v>
      </c>
      <c r="C10" s="250"/>
      <c r="D10" s="251"/>
    </row>
    <row r="11" spans="1:4" ht="15.75" x14ac:dyDescent="0.2">
      <c r="A11" s="248" t="s">
        <v>2761</v>
      </c>
      <c r="B11" s="253" t="s">
        <v>2777</v>
      </c>
      <c r="C11" s="250">
        <v>910</v>
      </c>
      <c r="D11" s="251"/>
    </row>
    <row r="12" spans="1:4" ht="31.5" x14ac:dyDescent="0.2">
      <c r="A12" s="248" t="s">
        <v>2778</v>
      </c>
      <c r="B12" s="253" t="s">
        <v>2779</v>
      </c>
      <c r="C12" s="250">
        <v>921</v>
      </c>
      <c r="D12" s="251"/>
    </row>
    <row r="13" spans="1:4" ht="15.75" x14ac:dyDescent="0.2">
      <c r="A13" s="248" t="s">
        <v>2780</v>
      </c>
      <c r="B13" s="253" t="s">
        <v>2781</v>
      </c>
      <c r="C13" s="250">
        <v>921</v>
      </c>
      <c r="D13" s="251"/>
    </row>
    <row r="14" spans="1:4" ht="31.5" x14ac:dyDescent="0.2">
      <c r="A14" s="248" t="s">
        <v>2782</v>
      </c>
      <c r="B14" s="253" t="s">
        <v>2783</v>
      </c>
      <c r="C14" s="250">
        <v>922</v>
      </c>
      <c r="D14" s="251"/>
    </row>
    <row r="15" spans="1:4" ht="31.5" x14ac:dyDescent="0.2">
      <c r="A15" s="248" t="s">
        <v>2784</v>
      </c>
      <c r="B15" s="253" t="s">
        <v>2785</v>
      </c>
      <c r="C15" s="250">
        <v>922</v>
      </c>
      <c r="D15" s="251"/>
    </row>
    <row r="16" spans="1:4" ht="15.75" customHeight="1" x14ac:dyDescent="0.2">
      <c r="A16" s="254" t="s">
        <v>2786</v>
      </c>
      <c r="B16" s="276" t="s">
        <v>2787</v>
      </c>
      <c r="C16" s="277">
        <v>910</v>
      </c>
      <c r="D16" s="255"/>
    </row>
    <row r="17" spans="1:4" ht="31.5" x14ac:dyDescent="0.2">
      <c r="A17" s="248" t="s">
        <v>2788</v>
      </c>
      <c r="B17" s="253" t="s">
        <v>2789</v>
      </c>
      <c r="C17" s="250">
        <v>922</v>
      </c>
      <c r="D17" s="251"/>
    </row>
    <row r="18" spans="1:4" ht="47.25" x14ac:dyDescent="0.2">
      <c r="A18" s="248" t="s">
        <v>2790</v>
      </c>
      <c r="B18" s="253" t="s">
        <v>2791</v>
      </c>
      <c r="C18" s="250">
        <v>922</v>
      </c>
      <c r="D18" s="251"/>
    </row>
    <row r="19" spans="1:4" ht="15.75" x14ac:dyDescent="0.2">
      <c r="A19" s="248" t="s">
        <v>2792</v>
      </c>
      <c r="B19" s="253" t="s">
        <v>2793</v>
      </c>
      <c r="C19" s="250">
        <v>960</v>
      </c>
      <c r="D19" s="251"/>
    </row>
    <row r="20" spans="1:4" ht="15.75" x14ac:dyDescent="0.2">
      <c r="A20" s="248" t="s">
        <v>2794</v>
      </c>
      <c r="B20" s="253" t="s">
        <v>2795</v>
      </c>
      <c r="C20" s="250">
        <v>930</v>
      </c>
      <c r="D20" s="251"/>
    </row>
    <row r="21" spans="1:4" ht="15.75" x14ac:dyDescent="0.2">
      <c r="A21" s="248" t="s">
        <v>2796</v>
      </c>
      <c r="B21" s="253" t="s">
        <v>2797</v>
      </c>
      <c r="C21" s="250">
        <v>930</v>
      </c>
      <c r="D21" s="251"/>
    </row>
    <row r="22" spans="1:4" ht="15.75" x14ac:dyDescent="0.2">
      <c r="A22" s="248" t="s">
        <v>2798</v>
      </c>
      <c r="B22" s="253" t="s">
        <v>2799</v>
      </c>
      <c r="C22" s="250">
        <v>941</v>
      </c>
      <c r="D22" s="251"/>
    </row>
    <row r="23" spans="1:4" ht="15.75" x14ac:dyDescent="0.2">
      <c r="A23" s="248" t="s">
        <v>2800</v>
      </c>
      <c r="B23" s="253" t="s">
        <v>2801</v>
      </c>
      <c r="C23" s="250">
        <v>942</v>
      </c>
      <c r="D23" s="251"/>
    </row>
    <row r="24" spans="1:4" ht="31.5" x14ac:dyDescent="0.2">
      <c r="A24" s="248" t="s">
        <v>2802</v>
      </c>
      <c r="B24" s="253" t="s">
        <v>2803</v>
      </c>
      <c r="C24" s="250">
        <v>950</v>
      </c>
      <c r="D24" s="251"/>
    </row>
    <row r="25" spans="1:4" ht="15.75" x14ac:dyDescent="0.2">
      <c r="A25" s="248" t="s">
        <v>2804</v>
      </c>
      <c r="B25" s="253" t="s">
        <v>2805</v>
      </c>
      <c r="C25" s="250">
        <v>950</v>
      </c>
      <c r="D25" s="251"/>
    </row>
    <row r="26" spans="1:4" ht="15.75" x14ac:dyDescent="0.2">
      <c r="A26" s="248" t="s">
        <v>2806</v>
      </c>
      <c r="B26" s="253" t="s">
        <v>2807</v>
      </c>
      <c r="C26" s="250">
        <v>970</v>
      </c>
      <c r="D26" s="251"/>
    </row>
    <row r="27" spans="1:4" ht="15.75" x14ac:dyDescent="0.2">
      <c r="A27" s="248" t="s">
        <v>2808</v>
      </c>
      <c r="B27" s="253" t="s">
        <v>2809</v>
      </c>
      <c r="C27" s="250">
        <v>990</v>
      </c>
      <c r="D27" s="251"/>
    </row>
    <row r="28" spans="1:4" ht="15.75" x14ac:dyDescent="0.2">
      <c r="A28" s="248" t="s">
        <v>2810</v>
      </c>
      <c r="B28" s="253" t="s">
        <v>2811</v>
      </c>
      <c r="C28" s="250">
        <v>990</v>
      </c>
      <c r="D28" s="251"/>
    </row>
    <row r="29" spans="1:4" ht="15.75" x14ac:dyDescent="0.2">
      <c r="A29" s="248" t="s">
        <v>2812</v>
      </c>
      <c r="B29" s="253" t="s">
        <v>2813</v>
      </c>
      <c r="C29" s="250">
        <v>990</v>
      </c>
      <c r="D29" s="251"/>
    </row>
    <row r="30" spans="1:4" ht="15.75" x14ac:dyDescent="0.2">
      <c r="A30" s="248" t="s">
        <v>2814</v>
      </c>
      <c r="B30" s="253" t="s">
        <v>2815</v>
      </c>
      <c r="C30" s="250">
        <v>990</v>
      </c>
      <c r="D30" s="251"/>
    </row>
    <row r="31" spans="1:4" ht="15.75" x14ac:dyDescent="0.2">
      <c r="A31" s="248" t="s">
        <v>2816</v>
      </c>
      <c r="B31" s="253" t="s">
        <v>2817</v>
      </c>
      <c r="C31" s="250">
        <v>990</v>
      </c>
      <c r="D31" s="251"/>
    </row>
    <row r="32" spans="1:4" ht="15.75" x14ac:dyDescent="0.2">
      <c r="A32" s="248" t="s">
        <v>5095</v>
      </c>
      <c r="B32" s="253" t="s">
        <v>2818</v>
      </c>
      <c r="C32" s="250">
        <v>990</v>
      </c>
      <c r="D32" s="251"/>
    </row>
    <row r="33" spans="1:4" ht="15.75" x14ac:dyDescent="0.2">
      <c r="A33" s="248" t="s">
        <v>2819</v>
      </c>
      <c r="B33" s="253" t="s">
        <v>2820</v>
      </c>
      <c r="C33" s="250">
        <v>990</v>
      </c>
      <c r="D33" s="251"/>
    </row>
    <row r="34" spans="1:4" ht="31.5" x14ac:dyDescent="0.2">
      <c r="A34" s="248" t="s">
        <v>2821</v>
      </c>
      <c r="B34" s="253" t="s">
        <v>2822</v>
      </c>
      <c r="C34" s="250">
        <v>990</v>
      </c>
      <c r="D34" s="251"/>
    </row>
    <row r="35" spans="1:4" ht="15.75" x14ac:dyDescent="0.2">
      <c r="A35" s="248" t="s">
        <v>2823</v>
      </c>
      <c r="B35" s="249" t="s">
        <v>2824</v>
      </c>
      <c r="C35" s="250"/>
      <c r="D35" s="251"/>
    </row>
    <row r="36" spans="1:4" ht="15.75" x14ac:dyDescent="0.2">
      <c r="A36" s="248" t="s">
        <v>2825</v>
      </c>
      <c r="B36" s="253" t="s">
        <v>2826</v>
      </c>
      <c r="C36" s="250">
        <v>731</v>
      </c>
      <c r="D36" s="251"/>
    </row>
    <row r="37" spans="1:4" ht="15.75" x14ac:dyDescent="0.2">
      <c r="A37" s="248" t="s">
        <v>2827</v>
      </c>
      <c r="B37" s="253" t="s">
        <v>2828</v>
      </c>
      <c r="C37" s="250">
        <v>731</v>
      </c>
      <c r="D37" s="251"/>
    </row>
    <row r="38" spans="1:4" ht="15.75" x14ac:dyDescent="0.2">
      <c r="A38" s="248" t="s">
        <v>2829</v>
      </c>
      <c r="B38" s="253" t="s">
        <v>2830</v>
      </c>
      <c r="C38" s="250">
        <v>732</v>
      </c>
      <c r="D38" s="251"/>
    </row>
    <row r="39" spans="1:4" ht="15.75" x14ac:dyDescent="0.2">
      <c r="A39" s="248" t="s">
        <v>2831</v>
      </c>
      <c r="B39" s="253" t="s">
        <v>2832</v>
      </c>
      <c r="C39" s="250">
        <v>732</v>
      </c>
      <c r="D39" s="251"/>
    </row>
    <row r="40" spans="1:4" ht="15.75" x14ac:dyDescent="0.2">
      <c r="A40" s="248" t="s">
        <v>2833</v>
      </c>
      <c r="B40" s="253" t="s">
        <v>2834</v>
      </c>
      <c r="C40" s="250">
        <v>733</v>
      </c>
      <c r="D40" s="251"/>
    </row>
    <row r="41" spans="1:4" ht="15.75" x14ac:dyDescent="0.2">
      <c r="A41" s="248" t="s">
        <v>2835</v>
      </c>
      <c r="B41" s="253" t="s">
        <v>2836</v>
      </c>
      <c r="C41" s="250">
        <v>734</v>
      </c>
      <c r="D41" s="251"/>
    </row>
    <row r="42" spans="1:4" ht="15.75" x14ac:dyDescent="0.2">
      <c r="A42" s="248" t="s">
        <v>2837</v>
      </c>
      <c r="B42" s="253" t="s">
        <v>2838</v>
      </c>
      <c r="C42" s="250">
        <v>734</v>
      </c>
      <c r="D42" s="251"/>
    </row>
    <row r="43" spans="1:4" ht="15.75" x14ac:dyDescent="0.2">
      <c r="A43" s="248" t="s">
        <v>2839</v>
      </c>
      <c r="B43" s="253" t="s">
        <v>2840</v>
      </c>
      <c r="C43" s="250">
        <v>734</v>
      </c>
      <c r="D43" s="251"/>
    </row>
    <row r="44" spans="1:4" ht="15.75" x14ac:dyDescent="0.2">
      <c r="A44" s="248" t="s">
        <v>2841</v>
      </c>
      <c r="B44" s="253" t="s">
        <v>2842</v>
      </c>
      <c r="C44" s="250">
        <v>761</v>
      </c>
      <c r="D44" s="251"/>
    </row>
    <row r="45" spans="1:4" ht="15.75" x14ac:dyDescent="0.2">
      <c r="A45" s="248" t="s">
        <v>2843</v>
      </c>
      <c r="B45" s="253" t="s">
        <v>2844</v>
      </c>
      <c r="C45" s="250">
        <v>762</v>
      </c>
      <c r="D45" s="251"/>
    </row>
    <row r="46" spans="1:4" ht="15.75" x14ac:dyDescent="0.2">
      <c r="A46" s="248" t="s">
        <v>2845</v>
      </c>
      <c r="B46" s="253" t="s">
        <v>2846</v>
      </c>
      <c r="C46" s="250">
        <v>724</v>
      </c>
      <c r="D46" s="251"/>
    </row>
    <row r="47" spans="1:4" ht="15.75" x14ac:dyDescent="0.2">
      <c r="A47" s="248" t="s">
        <v>2847</v>
      </c>
      <c r="B47" s="253" t="s">
        <v>2848</v>
      </c>
      <c r="C47" s="250">
        <v>721</v>
      </c>
      <c r="D47" s="251"/>
    </row>
    <row r="48" spans="1:4" ht="15.75" x14ac:dyDescent="0.2">
      <c r="A48" s="248" t="s">
        <v>2849</v>
      </c>
      <c r="B48" s="253" t="s">
        <v>2850</v>
      </c>
      <c r="C48" s="250">
        <v>722</v>
      </c>
      <c r="D48" s="251"/>
    </row>
    <row r="49" spans="1:4" ht="15.75" x14ac:dyDescent="0.2">
      <c r="A49" s="248" t="s">
        <v>2851</v>
      </c>
      <c r="B49" s="253" t="s">
        <v>2852</v>
      </c>
      <c r="C49" s="250">
        <v>722</v>
      </c>
      <c r="D49" s="251"/>
    </row>
    <row r="50" spans="1:4" ht="15.75" x14ac:dyDescent="0.2">
      <c r="A50" s="248" t="s">
        <v>2853</v>
      </c>
      <c r="B50" s="253" t="s">
        <v>2854</v>
      </c>
      <c r="C50" s="250">
        <v>725</v>
      </c>
      <c r="D50" s="251"/>
    </row>
    <row r="51" spans="1:4" ht="15.75" x14ac:dyDescent="0.2">
      <c r="A51" s="248" t="s">
        <v>2855</v>
      </c>
      <c r="B51" s="253" t="s">
        <v>2856</v>
      </c>
      <c r="C51" s="250">
        <v>740</v>
      </c>
      <c r="D51" s="251"/>
    </row>
    <row r="52" spans="1:4" ht="15.75" x14ac:dyDescent="0.2">
      <c r="A52" s="248" t="s">
        <v>2857</v>
      </c>
      <c r="B52" s="253" t="s">
        <v>2858</v>
      </c>
      <c r="C52" s="250">
        <v>740</v>
      </c>
      <c r="D52" s="251"/>
    </row>
    <row r="53" spans="1:4" ht="15.75" x14ac:dyDescent="0.2">
      <c r="A53" s="248" t="s">
        <v>2859</v>
      </c>
      <c r="B53" s="253" t="s">
        <v>2860</v>
      </c>
      <c r="C53" s="250">
        <v>726</v>
      </c>
      <c r="D53" s="251"/>
    </row>
    <row r="54" spans="1:4" ht="15.75" x14ac:dyDescent="0.2">
      <c r="A54" s="248" t="s">
        <v>2861</v>
      </c>
      <c r="B54" s="253" t="s">
        <v>2862</v>
      </c>
      <c r="C54" s="250">
        <v>763</v>
      </c>
      <c r="D54" s="251"/>
    </row>
    <row r="55" spans="1:4" ht="31.5" x14ac:dyDescent="0.2">
      <c r="A55" s="248" t="s">
        <v>2863</v>
      </c>
      <c r="B55" s="253" t="s">
        <v>2389</v>
      </c>
      <c r="C55" s="250">
        <v>763</v>
      </c>
      <c r="D55" s="251"/>
    </row>
    <row r="56" spans="1:4" ht="15.75" x14ac:dyDescent="0.2">
      <c r="A56" s="248" t="s">
        <v>2864</v>
      </c>
      <c r="B56" s="253" t="s">
        <v>2865</v>
      </c>
      <c r="C56" s="250"/>
      <c r="D56" s="251"/>
    </row>
    <row r="57" spans="1:4" ht="15.75" x14ac:dyDescent="0.2">
      <c r="A57" s="248" t="s">
        <v>2866</v>
      </c>
      <c r="B57" s="256" t="s">
        <v>2867</v>
      </c>
      <c r="C57" s="250">
        <v>740</v>
      </c>
      <c r="D57" s="251"/>
    </row>
    <row r="58" spans="1:4" ht="15.75" x14ac:dyDescent="0.2">
      <c r="A58" s="248" t="s">
        <v>2868</v>
      </c>
      <c r="B58" s="256" t="s">
        <v>2869</v>
      </c>
      <c r="C58" s="250">
        <v>763</v>
      </c>
      <c r="D58" s="251"/>
    </row>
    <row r="59" spans="1:4" ht="15.75" x14ac:dyDescent="0.2">
      <c r="A59" s="248" t="s">
        <v>2870</v>
      </c>
      <c r="B59" s="256" t="s">
        <v>2871</v>
      </c>
      <c r="C59" s="250">
        <v>763</v>
      </c>
      <c r="D59" s="251"/>
    </row>
    <row r="60" spans="1:4" ht="15.75" x14ac:dyDescent="0.2">
      <c r="A60" s="248" t="s">
        <v>2872</v>
      </c>
      <c r="B60" s="256" t="s">
        <v>2039</v>
      </c>
      <c r="C60" s="250">
        <v>763</v>
      </c>
      <c r="D60" s="251"/>
    </row>
    <row r="61" spans="1:4" ht="15.75" x14ac:dyDescent="0.2">
      <c r="A61" s="248" t="s">
        <v>2873</v>
      </c>
      <c r="B61" s="256" t="s">
        <v>2040</v>
      </c>
      <c r="C61" s="250">
        <v>763</v>
      </c>
      <c r="D61" s="251"/>
    </row>
    <row r="62" spans="1:4" ht="15.75" x14ac:dyDescent="0.2">
      <c r="A62" s="248" t="s">
        <v>2874</v>
      </c>
      <c r="B62" s="253" t="s">
        <v>2875</v>
      </c>
      <c r="C62" s="250">
        <v>763</v>
      </c>
      <c r="D62" s="251"/>
    </row>
    <row r="63" spans="1:4" ht="15.75" x14ac:dyDescent="0.2">
      <c r="A63" s="248" t="s">
        <v>5109</v>
      </c>
      <c r="B63" s="249" t="s">
        <v>2989</v>
      </c>
      <c r="C63" s="250"/>
      <c r="D63" s="251"/>
    </row>
    <row r="64" spans="1:4" ht="15.75" x14ac:dyDescent="0.2">
      <c r="A64" s="248" t="s">
        <v>5110</v>
      </c>
      <c r="B64" s="253" t="s">
        <v>2989</v>
      </c>
      <c r="C64" s="250"/>
      <c r="D64" s="251"/>
    </row>
    <row r="65" spans="1:4" ht="15.75" x14ac:dyDescent="0.2">
      <c r="A65" s="248" t="s">
        <v>5111</v>
      </c>
      <c r="B65" s="256" t="s">
        <v>2989</v>
      </c>
      <c r="C65" s="250"/>
      <c r="D65" s="251"/>
    </row>
    <row r="66" spans="1:4" ht="15.75" x14ac:dyDescent="0.2">
      <c r="A66" s="248" t="s">
        <v>5112</v>
      </c>
      <c r="B66" s="256" t="s">
        <v>2989</v>
      </c>
      <c r="C66" s="257"/>
      <c r="D66" s="251"/>
    </row>
    <row r="67" spans="1:4" ht="15.75" x14ac:dyDescent="0.2">
      <c r="A67" s="248" t="s">
        <v>5113</v>
      </c>
      <c r="B67" s="256" t="s">
        <v>2989</v>
      </c>
      <c r="C67" s="250"/>
      <c r="D67" s="251"/>
    </row>
    <row r="68" spans="1:4" ht="15.75" x14ac:dyDescent="0.2">
      <c r="A68" s="248" t="s">
        <v>5114</v>
      </c>
      <c r="B68" s="256" t="s">
        <v>2989</v>
      </c>
      <c r="C68" s="250"/>
      <c r="D68" s="251"/>
    </row>
    <row r="69" spans="1:4" ht="15.75" x14ac:dyDescent="0.2">
      <c r="A69" s="248" t="s">
        <v>5115</v>
      </c>
      <c r="B69" s="256" t="s">
        <v>2989</v>
      </c>
      <c r="C69" s="250"/>
      <c r="D69" s="251"/>
    </row>
    <row r="70" spans="1:4" ht="15.75" x14ac:dyDescent="0.2">
      <c r="A70" s="248" t="s">
        <v>5116</v>
      </c>
      <c r="B70" s="256" t="s">
        <v>2989</v>
      </c>
      <c r="C70" s="250"/>
      <c r="D70" s="251"/>
    </row>
    <row r="71" spans="1:4" ht="15.75" x14ac:dyDescent="0.2">
      <c r="A71" s="248" t="s">
        <v>5117</v>
      </c>
      <c r="B71" s="256" t="s">
        <v>2989</v>
      </c>
      <c r="C71" s="250"/>
      <c r="D71" s="251"/>
    </row>
    <row r="72" spans="1:4" ht="15.75" x14ac:dyDescent="0.2">
      <c r="A72" s="248" t="s">
        <v>5118</v>
      </c>
      <c r="B72" s="253" t="s">
        <v>2989</v>
      </c>
      <c r="C72" s="250"/>
      <c r="D72" s="251"/>
    </row>
    <row r="73" spans="1:4" ht="15.75" x14ac:dyDescent="0.2">
      <c r="A73" s="248" t="s">
        <v>5119</v>
      </c>
      <c r="B73" s="256" t="s">
        <v>2989</v>
      </c>
      <c r="C73" s="250"/>
      <c r="D73" s="251"/>
    </row>
    <row r="74" spans="1:4" ht="15.75" customHeight="1" x14ac:dyDescent="0.2">
      <c r="A74" s="254" t="s">
        <v>5120</v>
      </c>
      <c r="B74" s="278" t="s">
        <v>2989</v>
      </c>
      <c r="C74" s="279"/>
      <c r="D74" s="255"/>
    </row>
    <row r="75" spans="1:4" ht="15.75" x14ac:dyDescent="0.2">
      <c r="A75" s="248" t="s">
        <v>2876</v>
      </c>
      <c r="B75" s="256" t="s">
        <v>2437</v>
      </c>
      <c r="C75" s="250"/>
      <c r="D75" s="251"/>
    </row>
    <row r="76" spans="1:4" ht="31.5" x14ac:dyDescent="0.2">
      <c r="A76" s="248" t="s">
        <v>2877</v>
      </c>
      <c r="B76" s="256" t="s">
        <v>2878</v>
      </c>
      <c r="C76" s="250"/>
      <c r="D76" s="251"/>
    </row>
    <row r="77" spans="1:4" ht="94.5" x14ac:dyDescent="0.2">
      <c r="A77" s="248" t="s">
        <v>2879</v>
      </c>
      <c r="B77" s="256" t="s">
        <v>2880</v>
      </c>
      <c r="C77" s="250">
        <v>1030</v>
      </c>
      <c r="D77" s="251"/>
    </row>
    <row r="78" spans="1:4" ht="267.75" x14ac:dyDescent="0.2">
      <c r="A78" s="248" t="s">
        <v>2881</v>
      </c>
      <c r="B78" s="256" t="s">
        <v>2882</v>
      </c>
      <c r="C78" s="250">
        <v>1030</v>
      </c>
      <c r="D78" s="251"/>
    </row>
    <row r="79" spans="1:4" ht="47.25" x14ac:dyDescent="0.2">
      <c r="A79" s="248" t="s">
        <v>2883</v>
      </c>
      <c r="B79" s="256" t="s">
        <v>2884</v>
      </c>
      <c r="C79" s="250">
        <v>1070</v>
      </c>
      <c r="D79" s="251"/>
    </row>
    <row r="80" spans="1:4" ht="78.75" x14ac:dyDescent="0.2">
      <c r="A80" s="248" t="s">
        <v>2885</v>
      </c>
      <c r="B80" s="256" t="s">
        <v>2886</v>
      </c>
      <c r="C80" s="250">
        <v>1070</v>
      </c>
      <c r="D80" s="251"/>
    </row>
    <row r="81" spans="1:4" ht="15.75" x14ac:dyDescent="0.2">
      <c r="A81" s="248" t="s">
        <v>2887</v>
      </c>
      <c r="B81" s="253" t="s">
        <v>2888</v>
      </c>
      <c r="C81" s="250">
        <v>1070</v>
      </c>
      <c r="D81" s="251"/>
    </row>
    <row r="82" spans="1:4" ht="15.75" x14ac:dyDescent="0.2">
      <c r="A82" s="248" t="s">
        <v>2889</v>
      </c>
      <c r="B82" s="256" t="s">
        <v>2890</v>
      </c>
      <c r="C82" s="250">
        <v>1060</v>
      </c>
      <c r="D82" s="251"/>
    </row>
    <row r="83" spans="1:4" ht="31.5" x14ac:dyDescent="0.2">
      <c r="A83" s="248" t="s">
        <v>2891</v>
      </c>
      <c r="B83" s="256" t="s">
        <v>2396</v>
      </c>
      <c r="C83" s="250">
        <v>1060</v>
      </c>
      <c r="D83" s="251"/>
    </row>
    <row r="84" spans="1:4" ht="15.75" x14ac:dyDescent="0.2">
      <c r="A84" s="248" t="s">
        <v>2892</v>
      </c>
      <c r="B84" s="256" t="s">
        <v>2893</v>
      </c>
      <c r="C84" s="250"/>
      <c r="D84" s="251"/>
    </row>
    <row r="85" spans="1:4" ht="17.25" customHeight="1" x14ac:dyDescent="0.2">
      <c r="A85" s="248" t="s">
        <v>2894</v>
      </c>
      <c r="B85" s="256" t="s">
        <v>2895</v>
      </c>
      <c r="C85" s="250">
        <v>1030</v>
      </c>
      <c r="D85" s="251"/>
    </row>
    <row r="86" spans="1:4" ht="220.5" x14ac:dyDescent="0.2">
      <c r="A86" s="248" t="s">
        <v>2896</v>
      </c>
      <c r="B86" s="256" t="s">
        <v>2897</v>
      </c>
      <c r="C86" s="250">
        <v>1030</v>
      </c>
      <c r="D86" s="251"/>
    </row>
    <row r="87" spans="1:4" ht="47.25" x14ac:dyDescent="0.2">
      <c r="A87" s="248" t="s">
        <v>2898</v>
      </c>
      <c r="B87" s="256" t="s">
        <v>2899</v>
      </c>
      <c r="C87" s="250">
        <v>1070</v>
      </c>
      <c r="D87" s="251"/>
    </row>
    <row r="88" spans="1:4" ht="78.75" x14ac:dyDescent="0.2">
      <c r="A88" s="248" t="s">
        <v>2900</v>
      </c>
      <c r="B88" s="256" t="s">
        <v>2901</v>
      </c>
      <c r="C88" s="250">
        <v>1070</v>
      </c>
      <c r="D88" s="251"/>
    </row>
    <row r="89" spans="1:4" ht="15.75" x14ac:dyDescent="0.2">
      <c r="A89" s="248" t="s">
        <v>2902</v>
      </c>
      <c r="B89" s="256" t="s">
        <v>2903</v>
      </c>
      <c r="C89" s="250">
        <v>1070</v>
      </c>
      <c r="D89" s="251"/>
    </row>
    <row r="90" spans="1:4" ht="31.5" x14ac:dyDescent="0.2">
      <c r="A90" s="248" t="s">
        <v>2904</v>
      </c>
      <c r="B90" s="253" t="s">
        <v>2905</v>
      </c>
      <c r="C90" s="250">
        <v>1060</v>
      </c>
      <c r="D90" s="251"/>
    </row>
    <row r="91" spans="1:4" ht="15.75" x14ac:dyDescent="0.2">
      <c r="A91" s="248" t="s">
        <v>2906</v>
      </c>
      <c r="B91" s="256" t="s">
        <v>2907</v>
      </c>
      <c r="C91" s="250">
        <v>1060</v>
      </c>
      <c r="D91" s="251"/>
    </row>
    <row r="92" spans="1:4" ht="31.5" x14ac:dyDescent="0.2">
      <c r="A92" s="248" t="s">
        <v>2908</v>
      </c>
      <c r="B92" s="256" t="s">
        <v>2398</v>
      </c>
      <c r="C92" s="250">
        <v>1060</v>
      </c>
      <c r="D92" s="251"/>
    </row>
    <row r="93" spans="1:4" ht="78.75" x14ac:dyDescent="0.2">
      <c r="A93" s="248" t="s">
        <v>2909</v>
      </c>
      <c r="B93" s="256" t="s">
        <v>2910</v>
      </c>
      <c r="C93" s="250">
        <v>1030</v>
      </c>
      <c r="D93" s="251"/>
    </row>
    <row r="94" spans="1:4" ht="94.5" x14ac:dyDescent="0.2">
      <c r="A94" s="248" t="s">
        <v>2911</v>
      </c>
      <c r="B94" s="256" t="s">
        <v>2912</v>
      </c>
      <c r="C94" s="250">
        <v>1030</v>
      </c>
      <c r="D94" s="251"/>
    </row>
    <row r="95" spans="1:4" ht="126" x14ac:dyDescent="0.2">
      <c r="A95" s="248" t="s">
        <v>2913</v>
      </c>
      <c r="B95" s="256" t="s">
        <v>2914</v>
      </c>
      <c r="C95" s="250">
        <v>1030</v>
      </c>
      <c r="D95" s="251"/>
    </row>
    <row r="96" spans="1:4" ht="31.5" x14ac:dyDescent="0.2">
      <c r="A96" s="248" t="s">
        <v>2915</v>
      </c>
      <c r="B96" s="256" t="s">
        <v>2916</v>
      </c>
      <c r="C96" s="250">
        <v>1070</v>
      </c>
      <c r="D96" s="251"/>
    </row>
    <row r="97" spans="1:4" ht="15.75" x14ac:dyDescent="0.2">
      <c r="A97" s="248" t="s">
        <v>2917</v>
      </c>
      <c r="B97" s="256" t="s">
        <v>2918</v>
      </c>
      <c r="C97" s="250">
        <v>1070</v>
      </c>
      <c r="D97" s="251"/>
    </row>
    <row r="98" spans="1:4" ht="15.75" x14ac:dyDescent="0.2">
      <c r="A98" s="248" t="s">
        <v>2919</v>
      </c>
      <c r="B98" s="256" t="s">
        <v>2920</v>
      </c>
      <c r="C98" s="250">
        <v>1070</v>
      </c>
      <c r="D98" s="251"/>
    </row>
    <row r="99" spans="1:4" ht="15.75" x14ac:dyDescent="0.2">
      <c r="A99" s="248" t="s">
        <v>2921</v>
      </c>
      <c r="B99" s="256" t="s">
        <v>2328</v>
      </c>
      <c r="C99" s="250">
        <v>1070</v>
      </c>
      <c r="D99" s="251"/>
    </row>
    <row r="100" spans="1:4" ht="15.75" x14ac:dyDescent="0.2">
      <c r="A100" s="248" t="s">
        <v>2922</v>
      </c>
      <c r="B100" s="253" t="s">
        <v>2329</v>
      </c>
      <c r="C100" s="250">
        <v>1070</v>
      </c>
      <c r="D100" s="251"/>
    </row>
    <row r="101" spans="1:4" ht="15.75" x14ac:dyDescent="0.2">
      <c r="A101" s="248" t="s">
        <v>2923</v>
      </c>
      <c r="B101" s="253" t="s">
        <v>2924</v>
      </c>
      <c r="C101" s="250">
        <v>1070</v>
      </c>
      <c r="D101" s="251"/>
    </row>
    <row r="102" spans="1:4" ht="31.5" x14ac:dyDescent="0.2">
      <c r="A102" s="248" t="s">
        <v>2925</v>
      </c>
      <c r="B102" s="253" t="s">
        <v>2926</v>
      </c>
      <c r="C102" s="250"/>
      <c r="D102" s="251"/>
    </row>
    <row r="103" spans="1:4" ht="15.75" x14ac:dyDescent="0.2">
      <c r="A103" s="248" t="s">
        <v>2927</v>
      </c>
      <c r="B103" s="253" t="s">
        <v>2928</v>
      </c>
      <c r="C103" s="250">
        <v>1040</v>
      </c>
      <c r="D103" s="251"/>
    </row>
    <row r="104" spans="1:4" ht="15.75" x14ac:dyDescent="0.2">
      <c r="A104" s="248" t="s">
        <v>2929</v>
      </c>
      <c r="B104" s="253" t="s">
        <v>5107</v>
      </c>
      <c r="C104" s="250">
        <v>1040</v>
      </c>
      <c r="D104" s="251"/>
    </row>
    <row r="105" spans="1:4" ht="15.75" x14ac:dyDescent="0.2">
      <c r="A105" s="248" t="s">
        <v>2930</v>
      </c>
      <c r="B105" s="253" t="s">
        <v>2931</v>
      </c>
      <c r="C105" s="250">
        <v>1040</v>
      </c>
      <c r="D105" s="251"/>
    </row>
    <row r="106" spans="1:4" ht="15.75" x14ac:dyDescent="0.2">
      <c r="A106" s="248" t="s">
        <v>2932</v>
      </c>
      <c r="B106" s="256" t="s">
        <v>2933</v>
      </c>
      <c r="C106" s="250">
        <v>1040</v>
      </c>
      <c r="D106" s="251"/>
    </row>
    <row r="107" spans="1:4" ht="15.75" x14ac:dyDescent="0.2">
      <c r="A107" s="248" t="s">
        <v>2934</v>
      </c>
      <c r="B107" s="256" t="s">
        <v>2935</v>
      </c>
      <c r="C107" s="250">
        <v>1040</v>
      </c>
      <c r="D107" s="251"/>
    </row>
    <row r="108" spans="1:4" ht="15.75" x14ac:dyDescent="0.2">
      <c r="A108" s="248" t="s">
        <v>2936</v>
      </c>
      <c r="B108" s="256" t="s">
        <v>2937</v>
      </c>
      <c r="C108" s="250">
        <v>1040</v>
      </c>
      <c r="D108" s="251"/>
    </row>
    <row r="109" spans="1:4" ht="15.75" x14ac:dyDescent="0.2">
      <c r="A109" s="248" t="s">
        <v>2938</v>
      </c>
      <c r="B109" s="256" t="s">
        <v>2939</v>
      </c>
      <c r="C109" s="250">
        <v>1040</v>
      </c>
      <c r="D109" s="251"/>
    </row>
    <row r="110" spans="1:4" ht="15.75" x14ac:dyDescent="0.2">
      <c r="A110" s="248" t="s">
        <v>2940</v>
      </c>
      <c r="B110" s="256" t="s">
        <v>2941</v>
      </c>
      <c r="C110" s="250">
        <v>1040</v>
      </c>
      <c r="D110" s="251"/>
    </row>
    <row r="111" spans="1:4" ht="15.75" x14ac:dyDescent="0.2">
      <c r="A111" s="248" t="s">
        <v>2942</v>
      </c>
      <c r="B111" s="253" t="s">
        <v>2943</v>
      </c>
      <c r="C111" s="250">
        <v>1010</v>
      </c>
      <c r="D111" s="251"/>
    </row>
    <row r="112" spans="1:4" ht="15.75" x14ac:dyDescent="0.2">
      <c r="A112" s="248" t="s">
        <v>2944</v>
      </c>
      <c r="B112" s="256" t="s">
        <v>2945</v>
      </c>
      <c r="C112" s="250">
        <v>1070</v>
      </c>
      <c r="D112" s="251"/>
    </row>
    <row r="113" spans="1:4" ht="15.75" x14ac:dyDescent="0.2">
      <c r="A113" s="248" t="s">
        <v>2946</v>
      </c>
      <c r="B113" s="256" t="s">
        <v>1302</v>
      </c>
      <c r="C113" s="250">
        <v>1070</v>
      </c>
      <c r="D113" s="251"/>
    </row>
    <row r="114" spans="1:4" ht="15.75" x14ac:dyDescent="0.2">
      <c r="A114" s="248" t="s">
        <v>2947</v>
      </c>
      <c r="B114" s="253" t="s">
        <v>2395</v>
      </c>
      <c r="C114" s="250">
        <v>1070</v>
      </c>
      <c r="D114" s="251"/>
    </row>
    <row r="115" spans="1:4" ht="15.75" x14ac:dyDescent="0.2">
      <c r="A115" s="248" t="s">
        <v>2948</v>
      </c>
      <c r="B115" s="253" t="s">
        <v>5108</v>
      </c>
      <c r="C115" s="250">
        <v>1010</v>
      </c>
      <c r="D115" s="251"/>
    </row>
    <row r="116" spans="1:4" ht="15.75" x14ac:dyDescent="0.2">
      <c r="A116" s="248" t="s">
        <v>2949</v>
      </c>
      <c r="B116" s="256" t="s">
        <v>2950</v>
      </c>
      <c r="C116" s="250">
        <v>1030</v>
      </c>
      <c r="D116" s="251"/>
    </row>
    <row r="117" spans="1:4" ht="31.5" x14ac:dyDescent="0.2">
      <c r="A117" s="248" t="s">
        <v>2951</v>
      </c>
      <c r="B117" s="256" t="s">
        <v>2952</v>
      </c>
      <c r="C117" s="250"/>
      <c r="D117" s="251"/>
    </row>
    <row r="118" spans="1:4" ht="31.5" x14ac:dyDescent="0.2">
      <c r="A118" s="248" t="s">
        <v>2953</v>
      </c>
      <c r="B118" s="256" t="s">
        <v>2954</v>
      </c>
      <c r="C118" s="250">
        <v>1010</v>
      </c>
      <c r="D118" s="251"/>
    </row>
    <row r="119" spans="1:4" ht="47.25" x14ac:dyDescent="0.2">
      <c r="A119" s="248" t="s">
        <v>2955</v>
      </c>
      <c r="B119" s="256" t="s">
        <v>2956</v>
      </c>
      <c r="C119" s="250">
        <v>1020</v>
      </c>
      <c r="D119" s="251"/>
    </row>
    <row r="120" spans="1:4" ht="15.75" x14ac:dyDescent="0.2">
      <c r="A120" s="248" t="s">
        <v>2957</v>
      </c>
      <c r="B120" s="258" t="s">
        <v>2438</v>
      </c>
      <c r="C120" s="250">
        <v>1010</v>
      </c>
      <c r="D120" s="251"/>
    </row>
    <row r="121" spans="1:4" ht="31.5" x14ac:dyDescent="0.2">
      <c r="A121" s="248" t="s">
        <v>2958</v>
      </c>
      <c r="B121" s="259" t="s">
        <v>2959</v>
      </c>
      <c r="C121" s="257">
        <v>1020</v>
      </c>
      <c r="D121" s="251"/>
    </row>
    <row r="122" spans="1:4" ht="15.75" x14ac:dyDescent="0.2">
      <c r="A122" s="248" t="s">
        <v>2960</v>
      </c>
      <c r="B122" s="259" t="s">
        <v>2961</v>
      </c>
      <c r="C122" s="257">
        <v>1010</v>
      </c>
      <c r="D122" s="251"/>
    </row>
    <row r="123" spans="1:4" ht="15.75" x14ac:dyDescent="0.2">
      <c r="A123" s="248" t="s">
        <v>2962</v>
      </c>
      <c r="B123" s="259" t="s">
        <v>2963</v>
      </c>
      <c r="C123" s="257"/>
      <c r="D123" s="251"/>
    </row>
    <row r="124" spans="1:4" ht="15.75" x14ac:dyDescent="0.2">
      <c r="A124" s="248" t="s">
        <v>2964</v>
      </c>
      <c r="B124" s="253" t="s">
        <v>2965</v>
      </c>
      <c r="C124" s="250">
        <v>1040</v>
      </c>
      <c r="D124" s="251"/>
    </row>
    <row r="125" spans="1:4" ht="15.75" x14ac:dyDescent="0.2">
      <c r="A125" s="248" t="s">
        <v>2966</v>
      </c>
      <c r="B125" s="253" t="s">
        <v>2967</v>
      </c>
      <c r="C125" s="250">
        <v>1040</v>
      </c>
      <c r="D125" s="251"/>
    </row>
    <row r="126" spans="1:4" ht="47.25" x14ac:dyDescent="0.2">
      <c r="A126" s="248" t="s">
        <v>2968</v>
      </c>
      <c r="B126" s="253" t="s">
        <v>2969</v>
      </c>
      <c r="C126" s="250">
        <v>1020</v>
      </c>
      <c r="D126" s="251"/>
    </row>
    <row r="127" spans="1:4" ht="15.75" x14ac:dyDescent="0.2">
      <c r="A127" s="248" t="s">
        <v>2970</v>
      </c>
      <c r="B127" s="253" t="s">
        <v>2971</v>
      </c>
      <c r="C127" s="250"/>
      <c r="D127" s="251"/>
    </row>
    <row r="128" spans="1:4" ht="15.75" x14ac:dyDescent="0.2">
      <c r="A128" s="248" t="s">
        <v>2972</v>
      </c>
      <c r="B128" s="256" t="s">
        <v>2973</v>
      </c>
      <c r="C128" s="250">
        <v>1040</v>
      </c>
      <c r="D128" s="251"/>
    </row>
    <row r="129" spans="1:4" ht="15.75" x14ac:dyDescent="0.2">
      <c r="A129" s="248" t="s">
        <v>2974</v>
      </c>
      <c r="B129" s="256" t="s">
        <v>2975</v>
      </c>
      <c r="C129" s="250">
        <v>1040</v>
      </c>
      <c r="D129" s="251"/>
    </row>
    <row r="130" spans="1:4" ht="15.75" x14ac:dyDescent="0.2">
      <c r="A130" s="248" t="s">
        <v>2976</v>
      </c>
      <c r="B130" s="256" t="s">
        <v>2977</v>
      </c>
      <c r="C130" s="250">
        <v>1040</v>
      </c>
      <c r="D130" s="251"/>
    </row>
    <row r="131" spans="1:4" ht="15.75" x14ac:dyDescent="0.2">
      <c r="A131" s="248" t="s">
        <v>2978</v>
      </c>
      <c r="B131" s="253" t="s">
        <v>2979</v>
      </c>
      <c r="C131" s="250">
        <v>1040</v>
      </c>
      <c r="D131" s="251"/>
    </row>
    <row r="132" spans="1:4" ht="15.75" x14ac:dyDescent="0.2">
      <c r="A132" s="248" t="s">
        <v>2980</v>
      </c>
      <c r="B132" s="253" t="s">
        <v>2981</v>
      </c>
      <c r="C132" s="250"/>
      <c r="D132" s="251"/>
    </row>
    <row r="133" spans="1:4" ht="15.75" x14ac:dyDescent="0.2">
      <c r="A133" s="248" t="s">
        <v>2982</v>
      </c>
      <c r="B133" s="256" t="s">
        <v>2983</v>
      </c>
      <c r="C133" s="250">
        <v>1040</v>
      </c>
      <c r="D133" s="251"/>
    </row>
    <row r="134" spans="1:4" ht="15.75" x14ac:dyDescent="0.2">
      <c r="A134" s="248" t="s">
        <v>2984</v>
      </c>
      <c r="B134" s="256" t="s">
        <v>2985</v>
      </c>
      <c r="C134" s="250">
        <v>1040</v>
      </c>
      <c r="D134" s="251"/>
    </row>
    <row r="135" spans="1:4" ht="15.75" x14ac:dyDescent="0.2">
      <c r="A135" s="248" t="s">
        <v>2986</v>
      </c>
      <c r="B135" s="253" t="s">
        <v>2987</v>
      </c>
      <c r="C135" s="250">
        <v>1040</v>
      </c>
      <c r="D135" s="251"/>
    </row>
    <row r="136" spans="1:4" ht="15.75" x14ac:dyDescent="0.2">
      <c r="A136" s="248" t="s">
        <v>2988</v>
      </c>
      <c r="B136" s="256" t="s">
        <v>2989</v>
      </c>
      <c r="C136" s="250"/>
      <c r="D136" s="251"/>
    </row>
    <row r="137" spans="1:4" ht="31.5" x14ac:dyDescent="0.2">
      <c r="A137" s="248" t="s">
        <v>2990</v>
      </c>
      <c r="B137" s="256" t="s">
        <v>2991</v>
      </c>
      <c r="C137" s="250">
        <v>1040</v>
      </c>
      <c r="D137" s="251"/>
    </row>
    <row r="138" spans="1:4" ht="15.75" x14ac:dyDescent="0.2">
      <c r="A138" s="248" t="s">
        <v>2992</v>
      </c>
      <c r="B138" s="253" t="s">
        <v>2400</v>
      </c>
      <c r="C138" s="250">
        <v>1070</v>
      </c>
      <c r="D138" s="251"/>
    </row>
    <row r="139" spans="1:4" ht="31.5" x14ac:dyDescent="0.2">
      <c r="A139" s="248" t="s">
        <v>2993</v>
      </c>
      <c r="B139" s="253" t="s">
        <v>2994</v>
      </c>
      <c r="C139" s="250"/>
      <c r="D139" s="251"/>
    </row>
    <row r="140" spans="1:4" ht="31.5" x14ac:dyDescent="0.2">
      <c r="A140" s="248" t="s">
        <v>2995</v>
      </c>
      <c r="B140" s="253" t="s">
        <v>2996</v>
      </c>
      <c r="C140" s="250">
        <v>1010</v>
      </c>
      <c r="D140" s="251"/>
    </row>
    <row r="141" spans="1:4" ht="31.5" x14ac:dyDescent="0.2">
      <c r="A141" s="248" t="s">
        <v>2997</v>
      </c>
      <c r="B141" s="253" t="s">
        <v>2998</v>
      </c>
      <c r="C141" s="250">
        <v>1010</v>
      </c>
      <c r="D141" s="251"/>
    </row>
    <row r="142" spans="1:4" ht="15.75" x14ac:dyDescent="0.2">
      <c r="A142" s="248" t="s">
        <v>2999</v>
      </c>
      <c r="B142" s="253" t="s">
        <v>3000</v>
      </c>
      <c r="C142" s="250">
        <v>1010</v>
      </c>
      <c r="D142" s="251"/>
    </row>
    <row r="143" spans="1:4" ht="31.5" x14ac:dyDescent="0.2">
      <c r="A143" s="248" t="s">
        <v>3001</v>
      </c>
      <c r="B143" s="253" t="s">
        <v>3002</v>
      </c>
      <c r="C143" s="250">
        <v>1060</v>
      </c>
      <c r="D143" s="251"/>
    </row>
    <row r="144" spans="1:4" ht="15.75" x14ac:dyDescent="0.2">
      <c r="A144" s="248" t="s">
        <v>3003</v>
      </c>
      <c r="B144" s="249" t="s">
        <v>3004</v>
      </c>
      <c r="C144" s="250"/>
      <c r="D144" s="251"/>
    </row>
    <row r="145" spans="1:4" ht="15.75" x14ac:dyDescent="0.2">
      <c r="A145" s="248" t="s">
        <v>3005</v>
      </c>
      <c r="B145" s="253" t="s">
        <v>2399</v>
      </c>
      <c r="C145" s="250">
        <v>1030</v>
      </c>
      <c r="D145" s="251"/>
    </row>
    <row r="146" spans="1:4" ht="15.75" x14ac:dyDescent="0.2">
      <c r="A146" s="248" t="s">
        <v>3006</v>
      </c>
      <c r="B146" s="253" t="s">
        <v>3007</v>
      </c>
      <c r="C146" s="250">
        <v>1030</v>
      </c>
      <c r="D146" s="251"/>
    </row>
    <row r="147" spans="1:4" ht="15.75" x14ac:dyDescent="0.2">
      <c r="A147" s="248" t="s">
        <v>3008</v>
      </c>
      <c r="B147" s="253" t="s">
        <v>3009</v>
      </c>
      <c r="C147" s="250"/>
      <c r="D147" s="251"/>
    </row>
    <row r="148" spans="1:4" ht="15.75" x14ac:dyDescent="0.2">
      <c r="A148" s="248" t="s">
        <v>3010</v>
      </c>
      <c r="B148" s="253" t="s">
        <v>3011</v>
      </c>
      <c r="C148" s="250">
        <v>1090</v>
      </c>
      <c r="D148" s="251"/>
    </row>
    <row r="149" spans="1:4" ht="15.75" x14ac:dyDescent="0.2">
      <c r="A149" s="248" t="s">
        <v>3012</v>
      </c>
      <c r="B149" s="253" t="s">
        <v>3013</v>
      </c>
      <c r="C149" s="250">
        <v>1090</v>
      </c>
      <c r="D149" s="251"/>
    </row>
    <row r="150" spans="1:4" ht="15.75" x14ac:dyDescent="0.2">
      <c r="A150" s="248" t="s">
        <v>3014</v>
      </c>
      <c r="B150" s="253" t="s">
        <v>3015</v>
      </c>
      <c r="C150" s="250">
        <v>1090</v>
      </c>
      <c r="D150" s="251"/>
    </row>
    <row r="151" spans="1:4" ht="31.5" x14ac:dyDescent="0.2">
      <c r="A151" s="248" t="s">
        <v>3016</v>
      </c>
      <c r="B151" s="253" t="s">
        <v>3017</v>
      </c>
      <c r="C151" s="250">
        <v>1070</v>
      </c>
      <c r="D151" s="251"/>
    </row>
    <row r="152" spans="1:4" ht="15.75" x14ac:dyDescent="0.2">
      <c r="A152" s="248" t="s">
        <v>3018</v>
      </c>
      <c r="B152" s="253" t="s">
        <v>2522</v>
      </c>
      <c r="C152" s="250">
        <v>1050</v>
      </c>
      <c r="D152" s="251"/>
    </row>
    <row r="153" spans="1:4" ht="78.75" x14ac:dyDescent="0.2">
      <c r="A153" s="248" t="s">
        <v>5121</v>
      </c>
      <c r="B153" s="253" t="s">
        <v>5122</v>
      </c>
      <c r="C153" s="250">
        <v>1060</v>
      </c>
      <c r="D153" s="251"/>
    </row>
    <row r="154" spans="1:4" ht="15.75" x14ac:dyDescent="0.2">
      <c r="A154" s="248" t="s">
        <v>3019</v>
      </c>
      <c r="B154" s="253" t="s">
        <v>2401</v>
      </c>
      <c r="C154" s="250">
        <v>1090</v>
      </c>
      <c r="D154" s="251"/>
    </row>
    <row r="155" spans="1:4" ht="15.75" x14ac:dyDescent="0.2">
      <c r="A155" s="248" t="s">
        <v>3020</v>
      </c>
      <c r="B155" s="253" t="s">
        <v>2397</v>
      </c>
      <c r="C155" s="250">
        <v>1090</v>
      </c>
      <c r="D155" s="251"/>
    </row>
    <row r="156" spans="1:4" ht="15.75" x14ac:dyDescent="0.2">
      <c r="A156" s="248" t="s">
        <v>3021</v>
      </c>
      <c r="B156" s="253" t="s">
        <v>1050</v>
      </c>
      <c r="C156" s="250">
        <v>1040</v>
      </c>
      <c r="D156" s="251"/>
    </row>
    <row r="157" spans="1:4" ht="15.75" x14ac:dyDescent="0.2">
      <c r="A157" s="248" t="s">
        <v>3022</v>
      </c>
      <c r="B157" s="249" t="s">
        <v>2348</v>
      </c>
      <c r="C157" s="250"/>
      <c r="D157" s="251"/>
    </row>
    <row r="158" spans="1:4" ht="15.75" x14ac:dyDescent="0.2">
      <c r="A158" s="248" t="s">
        <v>3023</v>
      </c>
      <c r="B158" s="253" t="s">
        <v>2349</v>
      </c>
      <c r="C158" s="250">
        <v>829</v>
      </c>
      <c r="D158" s="251"/>
    </row>
    <row r="159" spans="1:4" ht="15.75" x14ac:dyDescent="0.2">
      <c r="A159" s="248" t="s">
        <v>3024</v>
      </c>
      <c r="B159" s="256" t="s">
        <v>2391</v>
      </c>
      <c r="C159" s="257">
        <v>821</v>
      </c>
      <c r="D159" s="251"/>
    </row>
    <row r="160" spans="1:4" ht="15.75" x14ac:dyDescent="0.2">
      <c r="A160" s="248" t="s">
        <v>3025</v>
      </c>
      <c r="B160" s="256" t="s">
        <v>3026</v>
      </c>
      <c r="C160" s="257">
        <v>822</v>
      </c>
      <c r="D160" s="251"/>
    </row>
    <row r="161" spans="1:4" ht="15.75" x14ac:dyDescent="0.2">
      <c r="A161" s="248" t="s">
        <v>3027</v>
      </c>
      <c r="B161" s="253" t="s">
        <v>2350</v>
      </c>
      <c r="C161" s="250">
        <v>829</v>
      </c>
      <c r="D161" s="251"/>
    </row>
    <row r="162" spans="1:4" ht="15.75" x14ac:dyDescent="0.2">
      <c r="A162" s="248" t="s">
        <v>3028</v>
      </c>
      <c r="B162" s="256" t="s">
        <v>2319</v>
      </c>
      <c r="C162" s="257">
        <v>829</v>
      </c>
      <c r="D162" s="251"/>
    </row>
    <row r="163" spans="1:4" ht="15.75" x14ac:dyDescent="0.2">
      <c r="A163" s="248" t="s">
        <v>3029</v>
      </c>
      <c r="B163" s="256" t="s">
        <v>2351</v>
      </c>
      <c r="C163" s="257">
        <v>824</v>
      </c>
      <c r="D163" s="251"/>
    </row>
    <row r="164" spans="1:4" ht="15.75" x14ac:dyDescent="0.2">
      <c r="A164" s="248" t="s">
        <v>3030</v>
      </c>
      <c r="B164" s="253" t="s">
        <v>2320</v>
      </c>
      <c r="C164" s="250">
        <v>824</v>
      </c>
      <c r="D164" s="251"/>
    </row>
    <row r="165" spans="1:4" ht="15.75" x14ac:dyDescent="0.2">
      <c r="A165" s="248" t="s">
        <v>3031</v>
      </c>
      <c r="B165" s="256" t="s">
        <v>2352</v>
      </c>
      <c r="C165" s="257">
        <v>827</v>
      </c>
      <c r="D165" s="251"/>
    </row>
    <row r="166" spans="1:4" ht="15.75" x14ac:dyDescent="0.2">
      <c r="A166" s="248" t="s">
        <v>3032</v>
      </c>
      <c r="B166" s="256" t="s">
        <v>2353</v>
      </c>
      <c r="C166" s="257">
        <v>828</v>
      </c>
      <c r="D166" s="251"/>
    </row>
    <row r="167" spans="1:4" ht="15.75" x14ac:dyDescent="0.2">
      <c r="A167" s="248" t="s">
        <v>3033</v>
      </c>
      <c r="B167" s="256" t="s">
        <v>2354</v>
      </c>
      <c r="C167" s="257">
        <v>960</v>
      </c>
      <c r="D167" s="251"/>
    </row>
    <row r="168" spans="1:4" ht="15.75" x14ac:dyDescent="0.2">
      <c r="A168" s="248" t="s">
        <v>3034</v>
      </c>
      <c r="B168" s="253" t="s">
        <v>2355</v>
      </c>
      <c r="C168" s="250">
        <v>823</v>
      </c>
      <c r="D168" s="251"/>
    </row>
    <row r="169" spans="1:4" ht="15.75" x14ac:dyDescent="0.2">
      <c r="A169" s="248" t="s">
        <v>3035</v>
      </c>
      <c r="B169" s="256" t="s">
        <v>2321</v>
      </c>
      <c r="C169" s="257">
        <v>829</v>
      </c>
      <c r="D169" s="251"/>
    </row>
    <row r="170" spans="1:4" ht="15.75" x14ac:dyDescent="0.2">
      <c r="A170" s="248" t="s">
        <v>3036</v>
      </c>
      <c r="B170" s="256" t="s">
        <v>2356</v>
      </c>
      <c r="C170" s="257"/>
      <c r="D170" s="251"/>
    </row>
    <row r="171" spans="1:4" ht="15.75" x14ac:dyDescent="0.2">
      <c r="A171" s="248" t="s">
        <v>3037</v>
      </c>
      <c r="B171" s="258" t="s">
        <v>3038</v>
      </c>
      <c r="C171" s="250"/>
      <c r="D171" s="251"/>
    </row>
    <row r="172" spans="1:4" ht="15.75" x14ac:dyDescent="0.2">
      <c r="A172" s="248" t="s">
        <v>3039</v>
      </c>
      <c r="B172" s="259" t="s">
        <v>1660</v>
      </c>
      <c r="C172" s="257">
        <v>810</v>
      </c>
      <c r="D172" s="251"/>
    </row>
    <row r="173" spans="1:4" ht="15.75" x14ac:dyDescent="0.2">
      <c r="A173" s="248" t="s">
        <v>3040</v>
      </c>
      <c r="B173" s="259" t="s">
        <v>2392</v>
      </c>
      <c r="C173" s="257">
        <v>810</v>
      </c>
      <c r="D173" s="251"/>
    </row>
    <row r="174" spans="1:4" ht="15.75" x14ac:dyDescent="0.2">
      <c r="A174" s="248" t="s">
        <v>3041</v>
      </c>
      <c r="B174" s="259" t="s">
        <v>3042</v>
      </c>
      <c r="C174" s="257"/>
      <c r="D174" s="251"/>
    </row>
    <row r="175" spans="1:4" ht="15.75" x14ac:dyDescent="0.2">
      <c r="A175" s="248" t="s">
        <v>3043</v>
      </c>
      <c r="B175" s="258" t="s">
        <v>3044</v>
      </c>
      <c r="C175" s="250">
        <v>810</v>
      </c>
      <c r="D175" s="251"/>
    </row>
    <row r="176" spans="1:4" ht="15.75" x14ac:dyDescent="0.2">
      <c r="A176" s="248" t="s">
        <v>3045</v>
      </c>
      <c r="B176" s="259" t="s">
        <v>2357</v>
      </c>
      <c r="C176" s="257">
        <v>810</v>
      </c>
      <c r="D176" s="251"/>
    </row>
    <row r="177" spans="1:4" ht="15.75" x14ac:dyDescent="0.2">
      <c r="A177" s="248" t="s">
        <v>3046</v>
      </c>
      <c r="B177" s="259" t="s">
        <v>3047</v>
      </c>
      <c r="C177" s="257"/>
      <c r="D177" s="251"/>
    </row>
    <row r="178" spans="1:4" ht="15.75" x14ac:dyDescent="0.2">
      <c r="A178" s="248" t="s">
        <v>3048</v>
      </c>
      <c r="B178" s="259" t="s">
        <v>3049</v>
      </c>
      <c r="C178" s="257">
        <v>810</v>
      </c>
      <c r="D178" s="251"/>
    </row>
    <row r="179" spans="1:4" ht="15.75" x14ac:dyDescent="0.2">
      <c r="A179" s="248" t="s">
        <v>3050</v>
      </c>
      <c r="B179" s="249" t="s">
        <v>3051</v>
      </c>
      <c r="C179" s="250">
        <v>810</v>
      </c>
      <c r="D179" s="251"/>
    </row>
    <row r="180" spans="1:4" ht="15.75" x14ac:dyDescent="0.2">
      <c r="A180" s="248" t="s">
        <v>3052</v>
      </c>
      <c r="B180" s="253" t="s">
        <v>2323</v>
      </c>
      <c r="C180" s="250">
        <v>810</v>
      </c>
      <c r="D180" s="251"/>
    </row>
    <row r="181" spans="1:4" ht="15.75" x14ac:dyDescent="0.2">
      <c r="A181" s="248" t="s">
        <v>3053</v>
      </c>
      <c r="B181" s="253" t="s">
        <v>3054</v>
      </c>
      <c r="C181" s="250"/>
      <c r="D181" s="251"/>
    </row>
    <row r="182" spans="1:4" ht="15.75" x14ac:dyDescent="0.2">
      <c r="A182" s="248" t="s">
        <v>3055</v>
      </c>
      <c r="B182" s="256" t="s">
        <v>3056</v>
      </c>
      <c r="C182" s="250">
        <v>810</v>
      </c>
      <c r="D182" s="251"/>
    </row>
    <row r="183" spans="1:4" ht="31.5" x14ac:dyDescent="0.2">
      <c r="A183" s="248" t="s">
        <v>3057</v>
      </c>
      <c r="B183" s="256" t="s">
        <v>2324</v>
      </c>
      <c r="C183" s="250">
        <v>810</v>
      </c>
      <c r="D183" s="251"/>
    </row>
    <row r="184" spans="1:4" ht="15.75" x14ac:dyDescent="0.2">
      <c r="A184" s="248" t="s">
        <v>3058</v>
      </c>
      <c r="B184" s="253" t="s">
        <v>3059</v>
      </c>
      <c r="C184" s="250"/>
      <c r="D184" s="251"/>
    </row>
    <row r="185" spans="1:4" ht="31.5" x14ac:dyDescent="0.2">
      <c r="A185" s="248" t="s">
        <v>3060</v>
      </c>
      <c r="B185" s="253" t="s">
        <v>3061</v>
      </c>
      <c r="C185" s="250">
        <v>810</v>
      </c>
      <c r="D185" s="251"/>
    </row>
    <row r="186" spans="1:4" ht="31.5" x14ac:dyDescent="0.2">
      <c r="A186" s="248" t="s">
        <v>3062</v>
      </c>
      <c r="B186" s="253" t="s">
        <v>3063</v>
      </c>
      <c r="C186" s="250">
        <v>810</v>
      </c>
      <c r="D186" s="251"/>
    </row>
    <row r="187" spans="1:4" ht="31.5" x14ac:dyDescent="0.2">
      <c r="A187" s="248" t="s">
        <v>3064</v>
      </c>
      <c r="B187" s="256" t="s">
        <v>3065</v>
      </c>
      <c r="C187" s="250">
        <v>810</v>
      </c>
      <c r="D187" s="251"/>
    </row>
    <row r="188" spans="1:4" ht="15.75" x14ac:dyDescent="0.2">
      <c r="A188" s="248" t="s">
        <v>3066</v>
      </c>
      <c r="B188" s="256" t="s">
        <v>3067</v>
      </c>
      <c r="C188" s="250"/>
      <c r="D188" s="251"/>
    </row>
    <row r="189" spans="1:4" ht="31.5" x14ac:dyDescent="0.2">
      <c r="A189" s="248" t="s">
        <v>3068</v>
      </c>
      <c r="B189" s="256" t="s">
        <v>3069</v>
      </c>
      <c r="C189" s="250">
        <v>810</v>
      </c>
      <c r="D189" s="251"/>
    </row>
    <row r="190" spans="1:4" ht="15.75" x14ac:dyDescent="0.2">
      <c r="A190" s="248" t="s">
        <v>3070</v>
      </c>
      <c r="B190" s="256" t="s">
        <v>3071</v>
      </c>
      <c r="C190" s="250">
        <v>810</v>
      </c>
      <c r="D190" s="251"/>
    </row>
    <row r="191" spans="1:4" ht="15.75" x14ac:dyDescent="0.2">
      <c r="A191" s="248" t="s">
        <v>3072</v>
      </c>
      <c r="B191" s="253" t="s">
        <v>3073</v>
      </c>
      <c r="C191" s="250">
        <v>810</v>
      </c>
      <c r="D191" s="251"/>
    </row>
    <row r="192" spans="1:4" ht="15.75" x14ac:dyDescent="0.2">
      <c r="A192" s="248" t="s">
        <v>3074</v>
      </c>
      <c r="B192" s="253" t="s">
        <v>2390</v>
      </c>
      <c r="C192" s="250"/>
      <c r="D192" s="251"/>
    </row>
    <row r="193" spans="1:4" ht="15.75" x14ac:dyDescent="0.2">
      <c r="A193" s="248" t="s">
        <v>3075</v>
      </c>
      <c r="B193" s="253" t="s">
        <v>3076</v>
      </c>
      <c r="C193" s="250">
        <v>610</v>
      </c>
      <c r="D193" s="251"/>
    </row>
    <row r="194" spans="1:4" ht="15.75" x14ac:dyDescent="0.2">
      <c r="A194" s="248" t="s">
        <v>3077</v>
      </c>
      <c r="B194" s="253" t="s">
        <v>3078</v>
      </c>
      <c r="C194" s="250"/>
      <c r="D194" s="251"/>
    </row>
    <row r="195" spans="1:4" ht="15.75" x14ac:dyDescent="0.2">
      <c r="A195" s="248" t="s">
        <v>3079</v>
      </c>
      <c r="B195" s="253" t="s">
        <v>410</v>
      </c>
      <c r="C195" s="250">
        <v>610</v>
      </c>
      <c r="D195" s="251"/>
    </row>
    <row r="196" spans="1:4" ht="15.75" x14ac:dyDescent="0.2">
      <c r="A196" s="248" t="s">
        <v>3080</v>
      </c>
      <c r="B196" s="253" t="s">
        <v>3081</v>
      </c>
      <c r="C196" s="250">
        <v>610</v>
      </c>
      <c r="D196" s="251"/>
    </row>
    <row r="197" spans="1:4" ht="15.75" x14ac:dyDescent="0.2">
      <c r="A197" s="248" t="s">
        <v>3082</v>
      </c>
      <c r="B197" s="253" t="s">
        <v>3083</v>
      </c>
      <c r="C197" s="250">
        <v>610</v>
      </c>
      <c r="D197" s="251"/>
    </row>
    <row r="198" spans="1:4" ht="15.75" x14ac:dyDescent="0.2">
      <c r="A198" s="248" t="s">
        <v>3084</v>
      </c>
      <c r="B198" s="253" t="s">
        <v>3085</v>
      </c>
      <c r="C198" s="250">
        <v>640</v>
      </c>
      <c r="D198" s="251"/>
    </row>
    <row r="199" spans="1:4" ht="15.75" x14ac:dyDescent="0.2">
      <c r="A199" s="248" t="s">
        <v>3086</v>
      </c>
      <c r="B199" s="253" t="s">
        <v>3087</v>
      </c>
      <c r="C199" s="250"/>
      <c r="D199" s="251"/>
    </row>
    <row r="200" spans="1:4" ht="15.75" x14ac:dyDescent="0.2">
      <c r="A200" s="248" t="s">
        <v>3088</v>
      </c>
      <c r="B200" s="253" t="s">
        <v>3089</v>
      </c>
      <c r="C200" s="250">
        <v>620</v>
      </c>
      <c r="D200" s="251"/>
    </row>
    <row r="201" spans="1:4" ht="15.75" x14ac:dyDescent="0.2">
      <c r="A201" s="248" t="s">
        <v>3090</v>
      </c>
      <c r="B201" s="249" t="s">
        <v>3091</v>
      </c>
      <c r="C201" s="250">
        <v>620</v>
      </c>
      <c r="D201" s="251"/>
    </row>
    <row r="202" spans="1:4" ht="15.75" x14ac:dyDescent="0.2">
      <c r="A202" s="248" t="s">
        <v>3092</v>
      </c>
      <c r="B202" s="253" t="s">
        <v>3093</v>
      </c>
      <c r="C202" s="250">
        <v>620</v>
      </c>
      <c r="D202" s="251"/>
    </row>
    <row r="203" spans="1:4" ht="15.75" x14ac:dyDescent="0.2">
      <c r="A203" s="248" t="s">
        <v>3094</v>
      </c>
      <c r="B203" s="253" t="s">
        <v>3095</v>
      </c>
      <c r="C203" s="250">
        <v>620</v>
      </c>
      <c r="D203" s="251"/>
    </row>
    <row r="204" spans="1:4" ht="15.75" x14ac:dyDescent="0.2">
      <c r="A204" s="248" t="s">
        <v>3096</v>
      </c>
      <c r="B204" s="256" t="s">
        <v>2439</v>
      </c>
      <c r="C204" s="250">
        <v>620</v>
      </c>
      <c r="D204" s="251"/>
    </row>
    <row r="205" spans="1:4" ht="15.75" x14ac:dyDescent="0.2">
      <c r="A205" s="248" t="s">
        <v>3097</v>
      </c>
      <c r="B205" s="256" t="s">
        <v>3098</v>
      </c>
      <c r="C205" s="250">
        <v>432</v>
      </c>
      <c r="D205" s="251"/>
    </row>
    <row r="206" spans="1:4" ht="15.75" x14ac:dyDescent="0.2">
      <c r="A206" s="248" t="s">
        <v>3099</v>
      </c>
      <c r="B206" s="256" t="s">
        <v>3100</v>
      </c>
      <c r="C206" s="250">
        <v>470</v>
      </c>
      <c r="D206" s="251"/>
    </row>
    <row r="207" spans="1:4" ht="15.75" x14ac:dyDescent="0.2">
      <c r="A207" s="248" t="s">
        <v>3101</v>
      </c>
      <c r="B207" s="256" t="s">
        <v>3102</v>
      </c>
      <c r="C207" s="250">
        <v>511</v>
      </c>
      <c r="D207" s="251"/>
    </row>
    <row r="208" spans="1:4" ht="15.75" x14ac:dyDescent="0.2">
      <c r="A208" s="248" t="s">
        <v>3103</v>
      </c>
      <c r="B208" s="253" t="s">
        <v>3104</v>
      </c>
      <c r="C208" s="250">
        <v>620</v>
      </c>
      <c r="D208" s="251"/>
    </row>
    <row r="209" spans="1:4" ht="15.75" x14ac:dyDescent="0.2">
      <c r="A209" s="248" t="s">
        <v>3105</v>
      </c>
      <c r="B209" s="253" t="s">
        <v>3106</v>
      </c>
      <c r="C209" s="250">
        <v>620</v>
      </c>
      <c r="D209" s="251"/>
    </row>
    <row r="210" spans="1:4" ht="15.75" x14ac:dyDescent="0.2">
      <c r="A210" s="248" t="s">
        <v>3107</v>
      </c>
      <c r="B210" s="253" t="s">
        <v>3108</v>
      </c>
      <c r="C210" s="250">
        <v>620</v>
      </c>
      <c r="D210" s="251"/>
    </row>
    <row r="211" spans="1:4" ht="31.5" x14ac:dyDescent="0.2">
      <c r="A211" s="248" t="s">
        <v>3109</v>
      </c>
      <c r="B211" s="253" t="s">
        <v>3110</v>
      </c>
      <c r="C211" s="250">
        <v>620</v>
      </c>
      <c r="D211" s="251"/>
    </row>
    <row r="212" spans="1:4" ht="47.25" x14ac:dyDescent="0.2">
      <c r="A212" s="248" t="s">
        <v>3111</v>
      </c>
      <c r="B212" s="253" t="s">
        <v>3112</v>
      </c>
      <c r="C212" s="250">
        <v>640</v>
      </c>
      <c r="D212" s="251"/>
    </row>
    <row r="213" spans="1:4" ht="78.75" x14ac:dyDescent="0.2">
      <c r="A213" s="248" t="s">
        <v>3113</v>
      </c>
      <c r="B213" s="253" t="s">
        <v>3114</v>
      </c>
      <c r="C213" s="250">
        <v>640</v>
      </c>
      <c r="D213" s="251"/>
    </row>
    <row r="214" spans="1:4" ht="15.75" x14ac:dyDescent="0.2">
      <c r="A214" s="248" t="s">
        <v>3115</v>
      </c>
      <c r="B214" s="253" t="s">
        <v>2358</v>
      </c>
      <c r="C214" s="250"/>
      <c r="D214" s="251"/>
    </row>
    <row r="215" spans="1:4" ht="15.75" x14ac:dyDescent="0.2">
      <c r="A215" s="248" t="s">
        <v>3116</v>
      </c>
      <c r="B215" s="253" t="s">
        <v>3117</v>
      </c>
      <c r="C215" s="250">
        <v>490</v>
      </c>
      <c r="D215" s="251"/>
    </row>
    <row r="216" spans="1:4" ht="15.75" x14ac:dyDescent="0.2">
      <c r="A216" s="248" t="s">
        <v>3118</v>
      </c>
      <c r="B216" s="253" t="s">
        <v>3119</v>
      </c>
      <c r="C216" s="250"/>
      <c r="D216" s="251"/>
    </row>
    <row r="217" spans="1:4" ht="15.75" x14ac:dyDescent="0.2">
      <c r="A217" s="248" t="s">
        <v>3120</v>
      </c>
      <c r="B217" s="253" t="s">
        <v>3121</v>
      </c>
      <c r="C217" s="250">
        <v>1060</v>
      </c>
      <c r="D217" s="251"/>
    </row>
    <row r="218" spans="1:4" ht="63" x14ac:dyDescent="0.2">
      <c r="A218" s="248" t="s">
        <v>3122</v>
      </c>
      <c r="B218" s="256" t="s">
        <v>3123</v>
      </c>
      <c r="C218" s="250">
        <v>1060</v>
      </c>
      <c r="D218" s="251"/>
    </row>
    <row r="219" spans="1:4" ht="31.5" x14ac:dyDescent="0.2">
      <c r="A219" s="248" t="s">
        <v>3124</v>
      </c>
      <c r="B219" s="256" t="s">
        <v>3125</v>
      </c>
      <c r="C219" s="250">
        <v>1060</v>
      </c>
      <c r="D219" s="251"/>
    </row>
    <row r="220" spans="1:4" ht="15.75" x14ac:dyDescent="0.2">
      <c r="A220" s="248" t="s">
        <v>3126</v>
      </c>
      <c r="B220" s="253" t="s">
        <v>3127</v>
      </c>
      <c r="C220" s="250">
        <v>1060</v>
      </c>
      <c r="D220" s="251"/>
    </row>
    <row r="221" spans="1:4" ht="31.5" x14ac:dyDescent="0.2">
      <c r="A221" s="248" t="s">
        <v>3128</v>
      </c>
      <c r="B221" s="249" t="s">
        <v>3129</v>
      </c>
      <c r="C221" s="250">
        <v>921</v>
      </c>
      <c r="D221" s="251"/>
    </row>
    <row r="222" spans="1:4" ht="15.75" x14ac:dyDescent="0.2">
      <c r="A222" s="248" t="s">
        <v>3130</v>
      </c>
      <c r="B222" s="253" t="s">
        <v>3131</v>
      </c>
      <c r="C222" s="250">
        <v>922</v>
      </c>
      <c r="D222" s="251"/>
    </row>
    <row r="223" spans="1:4" ht="15.75" x14ac:dyDescent="0.2">
      <c r="A223" s="248" t="s">
        <v>3132</v>
      </c>
      <c r="B223" s="253" t="s">
        <v>3133</v>
      </c>
      <c r="C223" s="250">
        <v>960</v>
      </c>
      <c r="D223" s="251"/>
    </row>
    <row r="224" spans="1:4" ht="15.75" x14ac:dyDescent="0.2">
      <c r="A224" s="248" t="s">
        <v>3134</v>
      </c>
      <c r="B224" s="253" t="s">
        <v>2046</v>
      </c>
      <c r="C224" s="250">
        <v>731</v>
      </c>
      <c r="D224" s="251"/>
    </row>
    <row r="225" spans="1:4" ht="15.75" x14ac:dyDescent="0.2">
      <c r="A225" s="248" t="s">
        <v>3135</v>
      </c>
      <c r="B225" s="256" t="s">
        <v>2325</v>
      </c>
      <c r="C225" s="250">
        <v>432</v>
      </c>
      <c r="D225" s="251"/>
    </row>
    <row r="226" spans="1:4" ht="15.75" x14ac:dyDescent="0.2">
      <c r="A226" s="248" t="s">
        <v>3136</v>
      </c>
      <c r="B226" s="256" t="s">
        <v>3137</v>
      </c>
      <c r="C226" s="250">
        <v>732</v>
      </c>
      <c r="D226" s="251"/>
    </row>
    <row r="227" spans="1:4" ht="15.75" x14ac:dyDescent="0.2">
      <c r="A227" s="248" t="s">
        <v>3138</v>
      </c>
      <c r="B227" s="253" t="s">
        <v>1466</v>
      </c>
      <c r="C227" s="250">
        <v>453</v>
      </c>
      <c r="D227" s="251"/>
    </row>
    <row r="228" spans="1:4" ht="31.5" x14ac:dyDescent="0.2">
      <c r="A228" s="248" t="s">
        <v>3139</v>
      </c>
      <c r="B228" s="253" t="s">
        <v>3140</v>
      </c>
      <c r="C228" s="250">
        <v>620</v>
      </c>
      <c r="D228" s="251"/>
    </row>
    <row r="229" spans="1:4" ht="15.75" x14ac:dyDescent="0.2">
      <c r="A229" s="248" t="s">
        <v>3141</v>
      </c>
      <c r="B229" s="253" t="s">
        <v>3142</v>
      </c>
      <c r="C229" s="250">
        <v>470</v>
      </c>
      <c r="D229" s="251"/>
    </row>
    <row r="230" spans="1:4" ht="15.75" x14ac:dyDescent="0.2">
      <c r="A230" s="248" t="s">
        <v>3143</v>
      </c>
      <c r="B230" s="256" t="s">
        <v>3144</v>
      </c>
      <c r="C230" s="250"/>
      <c r="D230" s="251"/>
    </row>
    <row r="231" spans="1:4" ht="15.75" x14ac:dyDescent="0.2">
      <c r="A231" s="248" t="s">
        <v>3145</v>
      </c>
      <c r="B231" s="256" t="s">
        <v>3146</v>
      </c>
      <c r="C231" s="250">
        <v>829</v>
      </c>
      <c r="D231" s="251"/>
    </row>
    <row r="232" spans="1:4" ht="15.75" x14ac:dyDescent="0.2">
      <c r="A232" s="248" t="s">
        <v>3147</v>
      </c>
      <c r="B232" s="253" t="s">
        <v>3148</v>
      </c>
      <c r="C232" s="250">
        <v>829</v>
      </c>
      <c r="D232" s="251"/>
    </row>
    <row r="233" spans="1:4" ht="15.75" x14ac:dyDescent="0.2">
      <c r="A233" s="248" t="s">
        <v>3149</v>
      </c>
      <c r="B233" s="253" t="s">
        <v>1806</v>
      </c>
      <c r="C233" s="250">
        <v>443</v>
      </c>
      <c r="D233" s="251"/>
    </row>
    <row r="234" spans="1:4" ht="15.75" x14ac:dyDescent="0.2">
      <c r="A234" s="248" t="s">
        <v>3150</v>
      </c>
      <c r="B234" s="253" t="s">
        <v>2326</v>
      </c>
      <c r="C234" s="250"/>
      <c r="D234" s="251"/>
    </row>
    <row r="235" spans="1:4" ht="15.75" x14ac:dyDescent="0.2">
      <c r="A235" s="248" t="s">
        <v>3151</v>
      </c>
      <c r="B235" s="249" t="s">
        <v>2360</v>
      </c>
      <c r="C235" s="250">
        <v>451</v>
      </c>
      <c r="D235" s="251"/>
    </row>
    <row r="236" spans="1:4" ht="15.75" x14ac:dyDescent="0.2">
      <c r="A236" s="248" t="s">
        <v>3152</v>
      </c>
      <c r="B236" s="253" t="s">
        <v>2048</v>
      </c>
      <c r="C236" s="250">
        <v>452</v>
      </c>
      <c r="D236" s="251"/>
    </row>
    <row r="237" spans="1:4" ht="15.75" x14ac:dyDescent="0.2">
      <c r="A237" s="248" t="s">
        <v>3153</v>
      </c>
      <c r="B237" s="253" t="s">
        <v>3154</v>
      </c>
      <c r="C237" s="250"/>
      <c r="D237" s="251"/>
    </row>
    <row r="238" spans="1:4" ht="15.75" x14ac:dyDescent="0.2">
      <c r="A238" s="248" t="s">
        <v>3155</v>
      </c>
      <c r="B238" s="253" t="s">
        <v>2361</v>
      </c>
      <c r="C238" s="250">
        <v>453</v>
      </c>
      <c r="D238" s="251"/>
    </row>
    <row r="239" spans="1:4" ht="15.75" x14ac:dyDescent="0.2">
      <c r="A239" s="248" t="s">
        <v>3156</v>
      </c>
      <c r="B239" s="253" t="s">
        <v>2362</v>
      </c>
      <c r="C239" s="250">
        <v>453</v>
      </c>
      <c r="D239" s="251"/>
    </row>
    <row r="240" spans="1:4" ht="15.75" x14ac:dyDescent="0.2">
      <c r="A240" s="248" t="s">
        <v>3157</v>
      </c>
      <c r="B240" s="253" t="s">
        <v>2330</v>
      </c>
      <c r="C240" s="250">
        <v>455</v>
      </c>
      <c r="D240" s="251"/>
    </row>
    <row r="241" spans="1:4" ht="15.75" x14ac:dyDescent="0.2">
      <c r="A241" s="248" t="s">
        <v>3158</v>
      </c>
      <c r="B241" s="253" t="s">
        <v>3159</v>
      </c>
      <c r="C241" s="250">
        <v>456</v>
      </c>
      <c r="D241" s="251"/>
    </row>
    <row r="242" spans="1:4" ht="15.75" x14ac:dyDescent="0.2">
      <c r="A242" s="248" t="s">
        <v>3160</v>
      </c>
      <c r="B242" s="253" t="s">
        <v>3161</v>
      </c>
      <c r="C242" s="250"/>
      <c r="D242" s="251"/>
    </row>
    <row r="243" spans="1:4" ht="15.75" x14ac:dyDescent="0.2">
      <c r="A243" s="248" t="s">
        <v>3162</v>
      </c>
      <c r="B243" s="249" t="s">
        <v>3163</v>
      </c>
      <c r="C243" s="250">
        <v>460</v>
      </c>
      <c r="D243" s="251"/>
    </row>
    <row r="244" spans="1:4" ht="15.75" x14ac:dyDescent="0.2">
      <c r="A244" s="248" t="s">
        <v>3164</v>
      </c>
      <c r="B244" s="253" t="s">
        <v>2331</v>
      </c>
      <c r="C244" s="250">
        <v>460</v>
      </c>
      <c r="D244" s="251"/>
    </row>
    <row r="245" spans="1:4" ht="94.5" x14ac:dyDescent="0.2">
      <c r="A245" s="248" t="s">
        <v>3165</v>
      </c>
      <c r="B245" s="256" t="s">
        <v>3166</v>
      </c>
      <c r="C245" s="250">
        <v>456</v>
      </c>
      <c r="D245" s="251"/>
    </row>
    <row r="246" spans="1:4" ht="15.75" x14ac:dyDescent="0.2">
      <c r="A246" s="248" t="s">
        <v>3167</v>
      </c>
      <c r="B246" s="256" t="s">
        <v>2363</v>
      </c>
      <c r="C246" s="250">
        <v>460</v>
      </c>
      <c r="D246" s="251"/>
    </row>
    <row r="247" spans="1:4" ht="15.75" x14ac:dyDescent="0.2">
      <c r="A247" s="248" t="s">
        <v>3168</v>
      </c>
      <c r="B247" s="256" t="s">
        <v>2327</v>
      </c>
      <c r="C247" s="250">
        <v>451</v>
      </c>
      <c r="D247" s="251"/>
    </row>
    <row r="248" spans="1:4" ht="15.75" x14ac:dyDescent="0.2">
      <c r="A248" s="248" t="s">
        <v>3169</v>
      </c>
      <c r="B248" s="256" t="s">
        <v>2431</v>
      </c>
      <c r="C248" s="250"/>
      <c r="D248" s="251"/>
    </row>
    <row r="249" spans="1:4" ht="15.75" x14ac:dyDescent="0.2">
      <c r="A249" s="248" t="s">
        <v>3170</v>
      </c>
      <c r="B249" s="249" t="s">
        <v>2038</v>
      </c>
      <c r="C249" s="250">
        <v>320</v>
      </c>
      <c r="D249" s="251"/>
    </row>
    <row r="250" spans="1:4" ht="15.75" x14ac:dyDescent="0.2">
      <c r="A250" s="248" t="s">
        <v>3171</v>
      </c>
      <c r="B250" s="253" t="s">
        <v>2434</v>
      </c>
      <c r="C250" s="250">
        <v>456</v>
      </c>
      <c r="D250" s="251"/>
    </row>
    <row r="251" spans="1:4" ht="15.75" x14ac:dyDescent="0.2">
      <c r="A251" s="248" t="s">
        <v>3172</v>
      </c>
      <c r="B251" s="253" t="s">
        <v>2433</v>
      </c>
      <c r="C251" s="250">
        <v>310</v>
      </c>
      <c r="D251" s="251"/>
    </row>
    <row r="252" spans="1:4" ht="15.75" x14ac:dyDescent="0.2">
      <c r="A252" s="248" t="s">
        <v>3173</v>
      </c>
      <c r="B252" s="253" t="s">
        <v>2387</v>
      </c>
      <c r="C252" s="250">
        <v>310</v>
      </c>
      <c r="D252" s="251"/>
    </row>
    <row r="253" spans="1:4" ht="15.75" x14ac:dyDescent="0.2">
      <c r="A253" s="248" t="s">
        <v>3174</v>
      </c>
      <c r="B253" s="253" t="s">
        <v>2432</v>
      </c>
      <c r="C253" s="250">
        <v>310</v>
      </c>
      <c r="D253" s="251"/>
    </row>
    <row r="254" spans="1:4" ht="15.75" x14ac:dyDescent="0.2">
      <c r="A254" s="248" t="s">
        <v>3175</v>
      </c>
      <c r="B254" s="249" t="s">
        <v>2435</v>
      </c>
      <c r="C254" s="250">
        <v>310</v>
      </c>
      <c r="D254" s="251"/>
    </row>
    <row r="255" spans="1:4" ht="15.75" x14ac:dyDescent="0.2">
      <c r="A255" s="248" t="s">
        <v>3176</v>
      </c>
      <c r="B255" s="253" t="s">
        <v>2388</v>
      </c>
      <c r="C255" s="250">
        <v>380</v>
      </c>
      <c r="D255" s="251"/>
    </row>
    <row r="256" spans="1:4" ht="15.75" x14ac:dyDescent="0.2">
      <c r="A256" s="248" t="s">
        <v>3177</v>
      </c>
      <c r="B256" s="253" t="s">
        <v>2322</v>
      </c>
      <c r="C256" s="250"/>
      <c r="D256" s="251"/>
    </row>
    <row r="257" spans="1:4" ht="15.75" x14ac:dyDescent="0.2">
      <c r="A257" s="248" t="s">
        <v>3178</v>
      </c>
      <c r="B257" s="253" t="s">
        <v>3179</v>
      </c>
      <c r="C257" s="250"/>
      <c r="D257" s="251"/>
    </row>
    <row r="258" spans="1:4" ht="15.75" x14ac:dyDescent="0.2">
      <c r="A258" s="248" t="s">
        <v>3180</v>
      </c>
      <c r="B258" s="253" t="s">
        <v>3181</v>
      </c>
      <c r="C258" s="250">
        <v>830</v>
      </c>
      <c r="D258" s="251"/>
    </row>
    <row r="259" spans="1:4" ht="15.75" x14ac:dyDescent="0.2">
      <c r="A259" s="248" t="s">
        <v>3182</v>
      </c>
      <c r="B259" s="253" t="s">
        <v>3183</v>
      </c>
      <c r="C259" s="250">
        <v>830</v>
      </c>
      <c r="D259" s="251"/>
    </row>
    <row r="260" spans="1:4" ht="15.75" x14ac:dyDescent="0.2">
      <c r="A260" s="248" t="s">
        <v>3184</v>
      </c>
      <c r="B260" s="253" t="s">
        <v>3185</v>
      </c>
      <c r="C260" s="250">
        <v>830</v>
      </c>
      <c r="D260" s="251"/>
    </row>
    <row r="261" spans="1:4" ht="31.5" x14ac:dyDescent="0.2">
      <c r="A261" s="248" t="s">
        <v>3186</v>
      </c>
      <c r="B261" s="253" t="s">
        <v>3187</v>
      </c>
      <c r="C261" s="250">
        <v>830</v>
      </c>
      <c r="D261" s="251"/>
    </row>
    <row r="262" spans="1:4" ht="15.75" x14ac:dyDescent="0.2">
      <c r="A262" s="248" t="s">
        <v>3188</v>
      </c>
      <c r="B262" s="253" t="s">
        <v>2359</v>
      </c>
      <c r="C262" s="250"/>
      <c r="D262" s="251"/>
    </row>
    <row r="263" spans="1:4" ht="15.75" x14ac:dyDescent="0.2">
      <c r="A263" s="248" t="s">
        <v>3189</v>
      </c>
      <c r="B263" s="253" t="s">
        <v>3190</v>
      </c>
      <c r="C263" s="250">
        <v>421</v>
      </c>
      <c r="D263" s="251"/>
    </row>
    <row r="264" spans="1:4" ht="15.75" x14ac:dyDescent="0.2">
      <c r="A264" s="248" t="s">
        <v>3191</v>
      </c>
      <c r="B264" s="253" t="s">
        <v>3192</v>
      </c>
      <c r="C264" s="250">
        <v>422</v>
      </c>
      <c r="D264" s="251"/>
    </row>
    <row r="265" spans="1:4" ht="15.75" x14ac:dyDescent="0.2">
      <c r="A265" s="248" t="s">
        <v>3193</v>
      </c>
      <c r="B265" s="249" t="s">
        <v>2047</v>
      </c>
      <c r="C265" s="250">
        <v>421</v>
      </c>
      <c r="D265" s="251"/>
    </row>
    <row r="266" spans="1:4" ht="31.5" x14ac:dyDescent="0.2">
      <c r="A266" s="248" t="s">
        <v>3194</v>
      </c>
      <c r="B266" s="253" t="s">
        <v>2523</v>
      </c>
      <c r="C266" s="250">
        <v>421</v>
      </c>
      <c r="D266" s="251"/>
    </row>
    <row r="267" spans="1:4" ht="15.75" x14ac:dyDescent="0.2">
      <c r="A267" s="248" t="s">
        <v>3195</v>
      </c>
      <c r="B267" s="256" t="s">
        <v>2332</v>
      </c>
      <c r="C267" s="250"/>
      <c r="D267" s="251"/>
    </row>
    <row r="268" spans="1:4" ht="15.75" x14ac:dyDescent="0.2">
      <c r="A268" s="248" t="s">
        <v>3196</v>
      </c>
      <c r="B268" s="256" t="s">
        <v>3197</v>
      </c>
      <c r="C268" s="250">
        <v>470</v>
      </c>
      <c r="D268" s="251"/>
    </row>
    <row r="269" spans="1:4" ht="15.75" x14ac:dyDescent="0.2">
      <c r="A269" s="248" t="s">
        <v>3198</v>
      </c>
      <c r="B269" s="256" t="s">
        <v>2333</v>
      </c>
      <c r="C269" s="250">
        <v>490</v>
      </c>
      <c r="D269" s="251"/>
    </row>
    <row r="270" spans="1:4" ht="15.75" x14ac:dyDescent="0.2">
      <c r="A270" s="248" t="s">
        <v>3199</v>
      </c>
      <c r="B270" s="253" t="s">
        <v>2334</v>
      </c>
      <c r="C270" s="250">
        <v>170</v>
      </c>
      <c r="D270" s="251"/>
    </row>
    <row r="271" spans="1:4" ht="31.5" x14ac:dyDescent="0.2">
      <c r="A271" s="248" t="s">
        <v>3200</v>
      </c>
      <c r="B271" s="253" t="s">
        <v>3201</v>
      </c>
      <c r="C271" s="250">
        <v>133</v>
      </c>
      <c r="D271" s="251"/>
    </row>
    <row r="272" spans="1:4" ht="15.75" x14ac:dyDescent="0.2">
      <c r="A272" s="248" t="s">
        <v>3202</v>
      </c>
      <c r="B272" s="253" t="s">
        <v>3203</v>
      </c>
      <c r="C272" s="250">
        <v>411</v>
      </c>
      <c r="D272" s="251"/>
    </row>
    <row r="273" spans="1:4" ht="31.5" x14ac:dyDescent="0.2">
      <c r="A273" s="248" t="s">
        <v>3204</v>
      </c>
      <c r="B273" s="249" t="s">
        <v>2335</v>
      </c>
      <c r="C273" s="250">
        <v>411</v>
      </c>
      <c r="D273" s="251"/>
    </row>
    <row r="274" spans="1:4" ht="15.75" x14ac:dyDescent="0.2">
      <c r="A274" s="248" t="s">
        <v>3205</v>
      </c>
      <c r="B274" s="253" t="s">
        <v>3206</v>
      </c>
      <c r="C274" s="250">
        <v>490</v>
      </c>
      <c r="D274" s="251"/>
    </row>
    <row r="275" spans="1:4" ht="31.5" x14ac:dyDescent="0.2">
      <c r="A275" s="248" t="s">
        <v>3207</v>
      </c>
      <c r="B275" s="253" t="s">
        <v>2336</v>
      </c>
      <c r="C275" s="250">
        <v>490</v>
      </c>
      <c r="D275" s="251"/>
    </row>
    <row r="276" spans="1:4" ht="47.25" x14ac:dyDescent="0.2">
      <c r="A276" s="248" t="s">
        <v>3208</v>
      </c>
      <c r="B276" s="253" t="s">
        <v>2337</v>
      </c>
      <c r="C276" s="250">
        <v>490</v>
      </c>
      <c r="D276" s="251"/>
    </row>
    <row r="277" spans="1:4" ht="15.75" x14ac:dyDescent="0.2">
      <c r="A277" s="248" t="s">
        <v>3209</v>
      </c>
      <c r="B277" s="253" t="s">
        <v>3210</v>
      </c>
      <c r="C277" s="250">
        <v>411</v>
      </c>
      <c r="D277" s="251"/>
    </row>
    <row r="278" spans="1:4" ht="15.75" x14ac:dyDescent="0.2">
      <c r="A278" s="248" t="s">
        <v>3211</v>
      </c>
      <c r="B278" s="253" t="s">
        <v>2049</v>
      </c>
      <c r="C278" s="250"/>
      <c r="D278" s="251"/>
    </row>
    <row r="279" spans="1:4" ht="15.75" x14ac:dyDescent="0.2">
      <c r="A279" s="248" t="s">
        <v>3212</v>
      </c>
      <c r="B279" s="249" t="s">
        <v>2053</v>
      </c>
      <c r="C279" s="250"/>
      <c r="D279" s="251"/>
    </row>
    <row r="280" spans="1:4" ht="15.75" x14ac:dyDescent="0.2">
      <c r="A280" s="248" t="s">
        <v>3213</v>
      </c>
      <c r="B280" s="253" t="s">
        <v>2364</v>
      </c>
      <c r="C280" s="250">
        <v>511</v>
      </c>
      <c r="D280" s="251"/>
    </row>
    <row r="281" spans="1:4" ht="15.75" x14ac:dyDescent="0.2">
      <c r="A281" s="248" t="s">
        <v>3214</v>
      </c>
      <c r="B281" s="253" t="s">
        <v>2365</v>
      </c>
      <c r="C281" s="250">
        <v>511</v>
      </c>
      <c r="D281" s="251"/>
    </row>
    <row r="282" spans="1:4" ht="15.75" x14ac:dyDescent="0.2">
      <c r="A282" s="248" t="s">
        <v>3215</v>
      </c>
      <c r="B282" s="256" t="s">
        <v>2050</v>
      </c>
      <c r="C282" s="257">
        <v>511</v>
      </c>
      <c r="D282" s="251"/>
    </row>
    <row r="283" spans="1:4" ht="15.75" x14ac:dyDescent="0.2">
      <c r="A283" s="248" t="s">
        <v>3216</v>
      </c>
      <c r="B283" s="256" t="s">
        <v>1920</v>
      </c>
      <c r="C283" s="250">
        <v>511</v>
      </c>
      <c r="D283" s="251"/>
    </row>
    <row r="284" spans="1:4" ht="15.75" x14ac:dyDescent="0.2">
      <c r="A284" s="248" t="s">
        <v>3217</v>
      </c>
      <c r="B284" s="253" t="s">
        <v>1921</v>
      </c>
      <c r="C284" s="250">
        <v>520</v>
      </c>
      <c r="D284" s="251"/>
    </row>
    <row r="285" spans="1:4" ht="15.75" x14ac:dyDescent="0.2">
      <c r="A285" s="248" t="s">
        <v>3218</v>
      </c>
      <c r="B285" s="253" t="s">
        <v>2338</v>
      </c>
      <c r="C285" s="250">
        <v>540</v>
      </c>
      <c r="D285" s="251"/>
    </row>
    <row r="286" spans="1:4" ht="15.75" x14ac:dyDescent="0.2">
      <c r="A286" s="248" t="s">
        <v>3219</v>
      </c>
      <c r="B286" s="253" t="s">
        <v>2366</v>
      </c>
      <c r="C286" s="250"/>
      <c r="D286" s="251"/>
    </row>
    <row r="287" spans="1:4" ht="15.75" x14ac:dyDescent="0.2">
      <c r="A287" s="248" t="s">
        <v>3220</v>
      </c>
      <c r="B287" s="253" t="s">
        <v>2367</v>
      </c>
      <c r="C287" s="250">
        <v>320</v>
      </c>
      <c r="D287" s="251"/>
    </row>
    <row r="288" spans="1:4" ht="15.75" x14ac:dyDescent="0.2">
      <c r="A288" s="248" t="s">
        <v>3221</v>
      </c>
      <c r="B288" s="253" t="s">
        <v>2051</v>
      </c>
      <c r="C288" s="250">
        <v>220</v>
      </c>
      <c r="D288" s="251"/>
    </row>
    <row r="289" spans="1:4" ht="15.75" x14ac:dyDescent="0.2">
      <c r="A289" s="248" t="s">
        <v>3222</v>
      </c>
      <c r="B289" s="253" t="s">
        <v>2339</v>
      </c>
      <c r="C289" s="250">
        <v>380</v>
      </c>
      <c r="D289" s="251"/>
    </row>
    <row r="290" spans="1:4" ht="15.75" x14ac:dyDescent="0.2">
      <c r="A290" s="248" t="s">
        <v>3223</v>
      </c>
      <c r="B290" s="256" t="s">
        <v>3224</v>
      </c>
      <c r="C290" s="250">
        <v>320</v>
      </c>
      <c r="D290" s="251"/>
    </row>
    <row r="291" spans="1:4" ht="15.75" x14ac:dyDescent="0.2">
      <c r="A291" s="248" t="s">
        <v>3225</v>
      </c>
      <c r="B291" s="256" t="s">
        <v>3226</v>
      </c>
      <c r="C291" s="250">
        <v>320</v>
      </c>
      <c r="D291" s="251"/>
    </row>
    <row r="292" spans="1:4" ht="15.75" x14ac:dyDescent="0.2">
      <c r="A292" s="248" t="s">
        <v>3227</v>
      </c>
      <c r="B292" s="253" t="s">
        <v>2369</v>
      </c>
      <c r="C292" s="250"/>
      <c r="D292" s="251"/>
    </row>
    <row r="293" spans="1:4" ht="15.75" x14ac:dyDescent="0.2">
      <c r="A293" s="248" t="s">
        <v>3228</v>
      </c>
      <c r="B293" s="256" t="s">
        <v>1655</v>
      </c>
      <c r="C293" s="250">
        <v>133</v>
      </c>
      <c r="D293" s="251"/>
    </row>
    <row r="294" spans="1:4" ht="15.75" x14ac:dyDescent="0.2">
      <c r="A294" s="248" t="s">
        <v>3229</v>
      </c>
      <c r="B294" s="256" t="s">
        <v>3230</v>
      </c>
      <c r="C294" s="250"/>
      <c r="D294" s="251"/>
    </row>
    <row r="295" spans="1:4" ht="15.75" x14ac:dyDescent="0.2">
      <c r="A295" s="248" t="s">
        <v>3231</v>
      </c>
      <c r="B295" s="253" t="s">
        <v>3232</v>
      </c>
      <c r="C295" s="250">
        <v>160</v>
      </c>
      <c r="D295" s="251"/>
    </row>
    <row r="296" spans="1:4" ht="15.75" x14ac:dyDescent="0.2">
      <c r="A296" s="248" t="s">
        <v>3233</v>
      </c>
      <c r="B296" s="256" t="s">
        <v>2056</v>
      </c>
      <c r="C296" s="250">
        <v>160</v>
      </c>
      <c r="D296" s="251"/>
    </row>
    <row r="297" spans="1:4" ht="15.75" x14ac:dyDescent="0.2">
      <c r="A297" s="248" t="s">
        <v>3234</v>
      </c>
      <c r="B297" s="256" t="s">
        <v>2343</v>
      </c>
      <c r="C297" s="250">
        <v>160</v>
      </c>
      <c r="D297" s="251"/>
    </row>
    <row r="298" spans="1:4" ht="31.5" x14ac:dyDescent="0.2">
      <c r="A298" s="248" t="s">
        <v>3235</v>
      </c>
      <c r="B298" s="256" t="s">
        <v>3236</v>
      </c>
      <c r="C298" s="250">
        <v>1070</v>
      </c>
      <c r="D298" s="251"/>
    </row>
    <row r="299" spans="1:4" ht="15.75" x14ac:dyDescent="0.2">
      <c r="A299" s="248" t="s">
        <v>3237</v>
      </c>
      <c r="B299" s="256" t="s">
        <v>2061</v>
      </c>
      <c r="C299" s="250">
        <v>133</v>
      </c>
      <c r="D299" s="251"/>
    </row>
    <row r="300" spans="1:4" ht="15.75" x14ac:dyDescent="0.2">
      <c r="A300" s="248" t="s">
        <v>3238</v>
      </c>
      <c r="B300" s="256" t="s">
        <v>2062</v>
      </c>
      <c r="C300" s="250">
        <v>850</v>
      </c>
      <c r="D300" s="251"/>
    </row>
    <row r="301" spans="1:4" ht="31.5" x14ac:dyDescent="0.2">
      <c r="A301" s="248" t="s">
        <v>3239</v>
      </c>
      <c r="B301" s="256" t="s">
        <v>2229</v>
      </c>
      <c r="C301" s="250">
        <v>490</v>
      </c>
      <c r="D301" s="251"/>
    </row>
    <row r="302" spans="1:4" ht="15.75" x14ac:dyDescent="0.2">
      <c r="A302" s="248" t="s">
        <v>3240</v>
      </c>
      <c r="B302" s="256" t="s">
        <v>3241</v>
      </c>
      <c r="C302" s="250"/>
      <c r="D302" s="251"/>
    </row>
    <row r="303" spans="1:4" ht="15.75" x14ac:dyDescent="0.2">
      <c r="A303" s="248" t="s">
        <v>3242</v>
      </c>
      <c r="B303" s="256" t="s">
        <v>2063</v>
      </c>
      <c r="C303" s="250">
        <v>490</v>
      </c>
      <c r="D303" s="251"/>
    </row>
    <row r="304" spans="1:4" ht="15.75" x14ac:dyDescent="0.2">
      <c r="A304" s="248" t="s">
        <v>3243</v>
      </c>
      <c r="B304" s="256" t="s">
        <v>2064</v>
      </c>
      <c r="C304" s="250">
        <v>490</v>
      </c>
      <c r="D304" s="251"/>
    </row>
    <row r="305" spans="1:4" ht="15.75" x14ac:dyDescent="0.2">
      <c r="A305" s="248" t="s">
        <v>3244</v>
      </c>
      <c r="B305" s="253" t="s">
        <v>3245</v>
      </c>
      <c r="C305" s="250"/>
      <c r="D305" s="251"/>
    </row>
    <row r="306" spans="1:4" ht="15.75" x14ac:dyDescent="0.2">
      <c r="A306" s="248" t="s">
        <v>3246</v>
      </c>
      <c r="B306" s="253" t="s">
        <v>3247</v>
      </c>
      <c r="C306" s="250">
        <v>490</v>
      </c>
      <c r="D306" s="251"/>
    </row>
    <row r="307" spans="1:4" ht="15.75" x14ac:dyDescent="0.2">
      <c r="A307" s="248" t="s">
        <v>3248</v>
      </c>
      <c r="B307" s="253" t="s">
        <v>2065</v>
      </c>
      <c r="C307" s="250">
        <v>490</v>
      </c>
      <c r="D307" s="251"/>
    </row>
    <row r="308" spans="1:4" ht="15.75" x14ac:dyDescent="0.2">
      <c r="A308" s="248" t="s">
        <v>3249</v>
      </c>
      <c r="B308" s="253" t="s">
        <v>3250</v>
      </c>
      <c r="C308" s="250"/>
      <c r="D308" s="251"/>
    </row>
    <row r="309" spans="1:4" ht="31.5" x14ac:dyDescent="0.2">
      <c r="A309" s="248" t="s">
        <v>3251</v>
      </c>
      <c r="B309" s="253" t="s">
        <v>1358</v>
      </c>
      <c r="C309" s="250">
        <v>1060</v>
      </c>
      <c r="D309" s="251"/>
    </row>
    <row r="310" spans="1:4" ht="31.5" x14ac:dyDescent="0.2">
      <c r="A310" s="248" t="s">
        <v>3252</v>
      </c>
      <c r="B310" s="253" t="s">
        <v>2373</v>
      </c>
      <c r="C310" s="250">
        <v>1060</v>
      </c>
      <c r="D310" s="251"/>
    </row>
    <row r="311" spans="1:4" ht="15.75" x14ac:dyDescent="0.2">
      <c r="A311" s="248" t="s">
        <v>3253</v>
      </c>
      <c r="B311" s="253" t="s">
        <v>3254</v>
      </c>
      <c r="C311" s="250">
        <v>1060</v>
      </c>
      <c r="D311" s="251"/>
    </row>
    <row r="312" spans="1:4" ht="15.75" x14ac:dyDescent="0.2">
      <c r="A312" s="248" t="s">
        <v>3255</v>
      </c>
      <c r="B312" s="253" t="s">
        <v>3256</v>
      </c>
      <c r="C312" s="250">
        <v>1060</v>
      </c>
      <c r="D312" s="251"/>
    </row>
    <row r="313" spans="1:4" ht="15.75" x14ac:dyDescent="0.2">
      <c r="A313" s="248" t="s">
        <v>3257</v>
      </c>
      <c r="B313" s="253" t="s">
        <v>2374</v>
      </c>
      <c r="C313" s="250">
        <v>1060</v>
      </c>
      <c r="D313" s="251"/>
    </row>
    <row r="314" spans="1:4" ht="15.75" x14ac:dyDescent="0.2">
      <c r="A314" s="248" t="s">
        <v>3258</v>
      </c>
      <c r="B314" s="253" t="s">
        <v>2375</v>
      </c>
      <c r="C314" s="250">
        <v>1060</v>
      </c>
      <c r="D314" s="251"/>
    </row>
    <row r="315" spans="1:4" ht="15.75" x14ac:dyDescent="0.2">
      <c r="A315" s="248" t="s">
        <v>3259</v>
      </c>
      <c r="B315" s="253" t="s">
        <v>1836</v>
      </c>
      <c r="C315" s="250">
        <v>1060</v>
      </c>
      <c r="D315" s="251"/>
    </row>
    <row r="316" spans="1:4" ht="31.5" x14ac:dyDescent="0.2">
      <c r="A316" s="248" t="s">
        <v>3260</v>
      </c>
      <c r="B316" s="253" t="s">
        <v>1837</v>
      </c>
      <c r="C316" s="250">
        <v>1060</v>
      </c>
      <c r="D316" s="251"/>
    </row>
    <row r="317" spans="1:4" ht="31.5" x14ac:dyDescent="0.2">
      <c r="A317" s="248" t="s">
        <v>3261</v>
      </c>
      <c r="B317" s="253" t="s">
        <v>1838</v>
      </c>
      <c r="C317" s="250">
        <v>1060</v>
      </c>
      <c r="D317" s="251"/>
    </row>
    <row r="318" spans="1:4" ht="63" x14ac:dyDescent="0.2">
      <c r="A318" s="248" t="s">
        <v>3262</v>
      </c>
      <c r="B318" s="253" t="s">
        <v>3263</v>
      </c>
      <c r="C318" s="250">
        <v>1090</v>
      </c>
      <c r="D318" s="251"/>
    </row>
    <row r="319" spans="1:4" ht="15.75" x14ac:dyDescent="0.2">
      <c r="A319" s="248" t="s">
        <v>3264</v>
      </c>
      <c r="B319" s="253" t="s">
        <v>2370</v>
      </c>
      <c r="C319" s="250">
        <v>180</v>
      </c>
      <c r="D319" s="251"/>
    </row>
    <row r="320" spans="1:4" ht="31.5" x14ac:dyDescent="0.2">
      <c r="A320" s="248" t="s">
        <v>3265</v>
      </c>
      <c r="B320" s="253" t="s">
        <v>2371</v>
      </c>
      <c r="C320" s="250">
        <v>180</v>
      </c>
      <c r="D320" s="251"/>
    </row>
    <row r="321" spans="1:4" ht="15.75" x14ac:dyDescent="0.2">
      <c r="A321" s="248" t="s">
        <v>3266</v>
      </c>
      <c r="B321" s="253" t="s">
        <v>2344</v>
      </c>
      <c r="C321" s="250">
        <v>180</v>
      </c>
      <c r="D321" s="251"/>
    </row>
    <row r="322" spans="1:4" ht="31.5" x14ac:dyDescent="0.2">
      <c r="A322" s="248" t="s">
        <v>3267</v>
      </c>
      <c r="B322" s="253" t="s">
        <v>2345</v>
      </c>
      <c r="C322" s="250">
        <v>180</v>
      </c>
      <c r="D322" s="251"/>
    </row>
    <row r="323" spans="1:4" ht="47.25" x14ac:dyDescent="0.2">
      <c r="A323" s="248" t="s">
        <v>3268</v>
      </c>
      <c r="B323" s="253" t="s">
        <v>2346</v>
      </c>
      <c r="C323" s="250">
        <v>180</v>
      </c>
      <c r="D323" s="251"/>
    </row>
    <row r="324" spans="1:4" ht="15.75" x14ac:dyDescent="0.2">
      <c r="A324" s="248" t="s">
        <v>3269</v>
      </c>
      <c r="B324" s="253" t="s">
        <v>2057</v>
      </c>
      <c r="C324" s="250">
        <v>180</v>
      </c>
      <c r="D324" s="251"/>
    </row>
    <row r="325" spans="1:4" ht="15.75" x14ac:dyDescent="0.2">
      <c r="A325" s="248" t="s">
        <v>3270</v>
      </c>
      <c r="B325" s="253" t="s">
        <v>2058</v>
      </c>
      <c r="C325" s="250">
        <v>180</v>
      </c>
      <c r="D325" s="251"/>
    </row>
    <row r="326" spans="1:4" ht="15.75" x14ac:dyDescent="0.2">
      <c r="A326" s="248" t="s">
        <v>3271</v>
      </c>
      <c r="B326" s="253" t="s">
        <v>2059</v>
      </c>
      <c r="C326" s="250">
        <v>180</v>
      </c>
      <c r="D326" s="251"/>
    </row>
    <row r="327" spans="1:4" ht="31.5" x14ac:dyDescent="0.2">
      <c r="A327" s="248" t="s">
        <v>3272</v>
      </c>
      <c r="B327" s="253" t="s">
        <v>2524</v>
      </c>
      <c r="C327" s="250">
        <v>180</v>
      </c>
      <c r="D327" s="251"/>
    </row>
    <row r="328" spans="1:4" ht="15.75" x14ac:dyDescent="0.2">
      <c r="A328" s="248" t="s">
        <v>3273</v>
      </c>
      <c r="B328" s="253" t="s">
        <v>2404</v>
      </c>
      <c r="C328" s="250">
        <v>180</v>
      </c>
      <c r="D328" s="251"/>
    </row>
    <row r="329" spans="1:4" ht="31.5" x14ac:dyDescent="0.2">
      <c r="A329" s="248" t="s">
        <v>3274</v>
      </c>
      <c r="B329" s="253" t="s">
        <v>2525</v>
      </c>
      <c r="C329" s="250">
        <v>180</v>
      </c>
      <c r="D329" s="251"/>
    </row>
    <row r="330" spans="1:4" ht="31.5" x14ac:dyDescent="0.2">
      <c r="A330" s="248" t="s">
        <v>3275</v>
      </c>
      <c r="B330" s="253" t="s">
        <v>3276</v>
      </c>
      <c r="C330" s="250">
        <v>180</v>
      </c>
      <c r="D330" s="251"/>
    </row>
    <row r="331" spans="1:4" ht="15.75" x14ac:dyDescent="0.2">
      <c r="A331" s="248" t="s">
        <v>3277</v>
      </c>
      <c r="B331" s="253" t="s">
        <v>1843</v>
      </c>
      <c r="C331" s="250">
        <v>180</v>
      </c>
      <c r="D331" s="251"/>
    </row>
    <row r="332" spans="1:4" ht="31.5" x14ac:dyDescent="0.2">
      <c r="A332" s="248" t="s">
        <v>3278</v>
      </c>
      <c r="B332" s="253" t="s">
        <v>2452</v>
      </c>
      <c r="C332" s="250">
        <v>180</v>
      </c>
      <c r="D332" s="251"/>
    </row>
    <row r="333" spans="1:4" ht="47.25" x14ac:dyDescent="0.2">
      <c r="A333" s="248" t="s">
        <v>3279</v>
      </c>
      <c r="B333" s="253" t="s">
        <v>3280</v>
      </c>
      <c r="C333" s="250">
        <v>180</v>
      </c>
      <c r="D333" s="251"/>
    </row>
    <row r="334" spans="1:4" ht="31.5" x14ac:dyDescent="0.2">
      <c r="A334" s="248" t="s">
        <v>3281</v>
      </c>
      <c r="B334" s="253" t="s">
        <v>3282</v>
      </c>
      <c r="C334" s="250">
        <v>180</v>
      </c>
      <c r="D334" s="251"/>
    </row>
    <row r="335" spans="1:4" ht="31.5" x14ac:dyDescent="0.2">
      <c r="A335" s="248" t="s">
        <v>3283</v>
      </c>
      <c r="B335" s="253" t="s">
        <v>3284</v>
      </c>
      <c r="C335" s="250">
        <v>180</v>
      </c>
      <c r="D335" s="251"/>
    </row>
    <row r="336" spans="1:4" ht="31.5" x14ac:dyDescent="0.2">
      <c r="A336" s="248" t="s">
        <v>3285</v>
      </c>
      <c r="B336" s="253" t="s">
        <v>3286</v>
      </c>
      <c r="C336" s="250">
        <v>180</v>
      </c>
      <c r="D336" s="251"/>
    </row>
    <row r="337" spans="1:4" ht="15.75" x14ac:dyDescent="0.2">
      <c r="A337" s="248" t="s">
        <v>3287</v>
      </c>
      <c r="B337" s="253" t="s">
        <v>2060</v>
      </c>
      <c r="C337" s="250">
        <v>180</v>
      </c>
      <c r="D337" s="251"/>
    </row>
    <row r="338" spans="1:4" ht="15.75" x14ac:dyDescent="0.2">
      <c r="A338" s="248" t="s">
        <v>3288</v>
      </c>
      <c r="B338" s="253" t="s">
        <v>2526</v>
      </c>
      <c r="C338" s="250">
        <v>180</v>
      </c>
      <c r="D338" s="251"/>
    </row>
    <row r="339" spans="1:4" ht="47.25" x14ac:dyDescent="0.2">
      <c r="A339" s="248" t="s">
        <v>3289</v>
      </c>
      <c r="B339" s="253" t="s">
        <v>3290</v>
      </c>
      <c r="C339" s="250">
        <v>180</v>
      </c>
      <c r="D339" s="251"/>
    </row>
    <row r="340" spans="1:4" ht="110.25" x14ac:dyDescent="0.2">
      <c r="A340" s="248" t="s">
        <v>3291</v>
      </c>
      <c r="B340" s="253" t="s">
        <v>3292</v>
      </c>
      <c r="C340" s="250">
        <v>180</v>
      </c>
      <c r="D340" s="251"/>
    </row>
    <row r="341" spans="1:4" ht="31.5" x14ac:dyDescent="0.2">
      <c r="A341" s="248" t="s">
        <v>3293</v>
      </c>
      <c r="B341" s="253" t="s">
        <v>2085</v>
      </c>
      <c r="C341" s="250">
        <v>180</v>
      </c>
      <c r="D341" s="251"/>
    </row>
    <row r="342" spans="1:4" ht="47.25" x14ac:dyDescent="0.2">
      <c r="A342" s="248" t="s">
        <v>3294</v>
      </c>
      <c r="B342" s="253" t="s">
        <v>3295</v>
      </c>
      <c r="C342" s="250">
        <v>180</v>
      </c>
      <c r="D342" s="251"/>
    </row>
    <row r="343" spans="1:4" ht="63" x14ac:dyDescent="0.2">
      <c r="A343" s="248" t="s">
        <v>3296</v>
      </c>
      <c r="B343" s="253" t="s">
        <v>3297</v>
      </c>
      <c r="C343" s="250">
        <v>180</v>
      </c>
      <c r="D343" s="251"/>
    </row>
    <row r="344" spans="1:4" ht="31.5" x14ac:dyDescent="0.2">
      <c r="A344" s="248" t="s">
        <v>3298</v>
      </c>
      <c r="B344" s="253" t="s">
        <v>1068</v>
      </c>
      <c r="C344" s="250">
        <v>180</v>
      </c>
      <c r="D344" s="251"/>
    </row>
    <row r="345" spans="1:4" ht="15.75" x14ac:dyDescent="0.2">
      <c r="A345" s="248" t="s">
        <v>3299</v>
      </c>
      <c r="B345" s="253" t="s">
        <v>2166</v>
      </c>
      <c r="C345" s="250">
        <v>180</v>
      </c>
      <c r="D345" s="251"/>
    </row>
    <row r="346" spans="1:4" ht="15.75" x14ac:dyDescent="0.2">
      <c r="A346" s="248" t="s">
        <v>3300</v>
      </c>
      <c r="B346" s="253" t="s">
        <v>2173</v>
      </c>
      <c r="C346" s="250">
        <v>180</v>
      </c>
      <c r="D346" s="251"/>
    </row>
    <row r="347" spans="1:4" ht="31.5" x14ac:dyDescent="0.2">
      <c r="A347" s="248" t="s">
        <v>3301</v>
      </c>
      <c r="B347" s="253" t="s">
        <v>2527</v>
      </c>
      <c r="C347" s="250">
        <v>180</v>
      </c>
      <c r="D347" s="251"/>
    </row>
    <row r="348" spans="1:4" ht="31.5" x14ac:dyDescent="0.2">
      <c r="A348" s="248" t="s">
        <v>3302</v>
      </c>
      <c r="B348" s="253" t="s">
        <v>1714</v>
      </c>
      <c r="C348" s="250">
        <v>180</v>
      </c>
      <c r="D348" s="251"/>
    </row>
    <row r="349" spans="1:4" ht="31.5" x14ac:dyDescent="0.2">
      <c r="A349" s="248" t="s">
        <v>3303</v>
      </c>
      <c r="B349" s="253" t="s">
        <v>1873</v>
      </c>
      <c r="C349" s="250">
        <v>180</v>
      </c>
      <c r="D349" s="251"/>
    </row>
    <row r="350" spans="1:4" ht="31.5" x14ac:dyDescent="0.2">
      <c r="A350" s="248" t="s">
        <v>3304</v>
      </c>
      <c r="B350" s="253" t="s">
        <v>2235</v>
      </c>
      <c r="C350" s="250">
        <v>180</v>
      </c>
      <c r="D350" s="251"/>
    </row>
    <row r="351" spans="1:4" ht="31.5" x14ac:dyDescent="0.2">
      <c r="A351" s="248" t="s">
        <v>3305</v>
      </c>
      <c r="B351" s="253" t="s">
        <v>2082</v>
      </c>
      <c r="C351" s="250">
        <v>180</v>
      </c>
      <c r="D351" s="251"/>
    </row>
    <row r="352" spans="1:4" ht="47.25" x14ac:dyDescent="0.2">
      <c r="A352" s="248" t="s">
        <v>3306</v>
      </c>
      <c r="B352" s="253" t="s">
        <v>3307</v>
      </c>
      <c r="C352" s="250">
        <v>180</v>
      </c>
      <c r="D352" s="251"/>
    </row>
    <row r="353" spans="1:4" ht="31.5" x14ac:dyDescent="0.2">
      <c r="A353" s="248" t="s">
        <v>3308</v>
      </c>
      <c r="B353" s="253" t="s">
        <v>1276</v>
      </c>
      <c r="C353" s="250">
        <v>180</v>
      </c>
      <c r="D353" s="251"/>
    </row>
    <row r="354" spans="1:4" ht="31.5" x14ac:dyDescent="0.2">
      <c r="A354" s="248" t="s">
        <v>3309</v>
      </c>
      <c r="B354" s="253" t="s">
        <v>2079</v>
      </c>
      <c r="C354" s="250">
        <v>180</v>
      </c>
      <c r="D354" s="251"/>
    </row>
    <row r="355" spans="1:4" ht="78.75" x14ac:dyDescent="0.2">
      <c r="A355" s="248" t="s">
        <v>3310</v>
      </c>
      <c r="B355" s="253" t="s">
        <v>3311</v>
      </c>
      <c r="C355" s="250">
        <v>180</v>
      </c>
      <c r="D355" s="251"/>
    </row>
    <row r="356" spans="1:4" ht="31.5" x14ac:dyDescent="0.2">
      <c r="A356" s="248" t="s">
        <v>3312</v>
      </c>
      <c r="B356" s="253" t="s">
        <v>1998</v>
      </c>
      <c r="C356" s="250">
        <v>180</v>
      </c>
      <c r="D356" s="251"/>
    </row>
    <row r="357" spans="1:4" ht="94.5" x14ac:dyDescent="0.2">
      <c r="A357" s="248" t="s">
        <v>3313</v>
      </c>
      <c r="B357" s="258" t="s">
        <v>3314</v>
      </c>
      <c r="C357" s="250">
        <v>180</v>
      </c>
      <c r="D357" s="251"/>
    </row>
    <row r="358" spans="1:4" ht="31.5" x14ac:dyDescent="0.2">
      <c r="A358" s="248" t="s">
        <v>3315</v>
      </c>
      <c r="B358" s="258" t="s">
        <v>2429</v>
      </c>
      <c r="C358" s="250">
        <v>180</v>
      </c>
      <c r="D358" s="251"/>
    </row>
    <row r="359" spans="1:4" ht="31.5" x14ac:dyDescent="0.2">
      <c r="A359" s="248" t="s">
        <v>3316</v>
      </c>
      <c r="B359" s="258" t="s">
        <v>2372</v>
      </c>
      <c r="C359" s="250">
        <v>180</v>
      </c>
      <c r="D359" s="251"/>
    </row>
    <row r="360" spans="1:4" ht="31.5" x14ac:dyDescent="0.2">
      <c r="A360" s="248" t="s">
        <v>3317</v>
      </c>
      <c r="B360" s="258" t="s">
        <v>2313</v>
      </c>
      <c r="C360" s="250">
        <v>180</v>
      </c>
      <c r="D360" s="251"/>
    </row>
    <row r="361" spans="1:4" ht="31.5" x14ac:dyDescent="0.2">
      <c r="A361" s="248" t="s">
        <v>3318</v>
      </c>
      <c r="B361" s="258" t="s">
        <v>2303</v>
      </c>
      <c r="C361" s="250">
        <v>180</v>
      </c>
      <c r="D361" s="251"/>
    </row>
    <row r="362" spans="1:4" ht="47.25" x14ac:dyDescent="0.2">
      <c r="A362" s="248" t="s">
        <v>3319</v>
      </c>
      <c r="B362" s="258" t="s">
        <v>3320</v>
      </c>
      <c r="C362" s="250">
        <v>180</v>
      </c>
      <c r="D362" s="251"/>
    </row>
    <row r="363" spans="1:4" ht="31.5" x14ac:dyDescent="0.2">
      <c r="A363" s="248" t="s">
        <v>3321</v>
      </c>
      <c r="B363" s="253" t="s">
        <v>1995</v>
      </c>
      <c r="C363" s="250">
        <v>180</v>
      </c>
      <c r="D363" s="251"/>
    </row>
    <row r="364" spans="1:4" ht="31.5" x14ac:dyDescent="0.2">
      <c r="A364" s="248" t="s">
        <v>3322</v>
      </c>
      <c r="B364" s="253" t="s">
        <v>1996</v>
      </c>
      <c r="C364" s="250">
        <v>180</v>
      </c>
      <c r="D364" s="251"/>
    </row>
    <row r="365" spans="1:4" ht="94.5" x14ac:dyDescent="0.2">
      <c r="A365" s="248" t="s">
        <v>3323</v>
      </c>
      <c r="B365" s="249" t="s">
        <v>3324</v>
      </c>
      <c r="C365" s="250">
        <v>180</v>
      </c>
      <c r="D365" s="251"/>
    </row>
    <row r="366" spans="1:4" ht="15.75" x14ac:dyDescent="0.2">
      <c r="A366" s="248" t="s">
        <v>3325</v>
      </c>
      <c r="B366" s="249" t="s">
        <v>1999</v>
      </c>
      <c r="C366" s="250">
        <v>133</v>
      </c>
      <c r="D366" s="251"/>
    </row>
    <row r="367" spans="1:4" ht="15.75" x14ac:dyDescent="0.2">
      <c r="A367" s="248" t="s">
        <v>3326</v>
      </c>
      <c r="B367" s="253" t="s">
        <v>1050</v>
      </c>
      <c r="C367" s="250">
        <v>133</v>
      </c>
      <c r="D367" s="251"/>
    </row>
    <row r="368" spans="1:4" ht="31.5" x14ac:dyDescent="0.2">
      <c r="A368" s="248" t="s">
        <v>3327</v>
      </c>
      <c r="B368" s="253" t="s">
        <v>3328</v>
      </c>
      <c r="C368" s="250">
        <v>180</v>
      </c>
      <c r="D368" s="251"/>
    </row>
    <row r="369" spans="1:4" ht="31.5" x14ac:dyDescent="0.2">
      <c r="A369" s="248" t="s">
        <v>3329</v>
      </c>
      <c r="B369" s="253" t="s">
        <v>3330</v>
      </c>
      <c r="C369" s="250">
        <v>180</v>
      </c>
      <c r="D369" s="251"/>
    </row>
    <row r="370" spans="1:4" ht="31.5" x14ac:dyDescent="0.2">
      <c r="A370" s="248" t="s">
        <v>3331</v>
      </c>
      <c r="B370" s="253" t="s">
        <v>3332</v>
      </c>
      <c r="C370" s="250">
        <v>180</v>
      </c>
      <c r="D370" s="251"/>
    </row>
    <row r="371" spans="1:4" ht="31.5" x14ac:dyDescent="0.2">
      <c r="A371" s="248" t="s">
        <v>3333</v>
      </c>
      <c r="B371" s="253" t="s">
        <v>3334</v>
      </c>
      <c r="C371" s="250">
        <v>180</v>
      </c>
      <c r="D371" s="251"/>
    </row>
    <row r="372" spans="1:4" ht="15.75" x14ac:dyDescent="0.2">
      <c r="A372" s="248" t="s">
        <v>3335</v>
      </c>
      <c r="B372" s="253" t="s">
        <v>3336</v>
      </c>
      <c r="C372" s="250">
        <v>180</v>
      </c>
      <c r="D372" s="251"/>
    </row>
    <row r="373" spans="1:4" ht="31.5" x14ac:dyDescent="0.2">
      <c r="A373" s="248" t="s">
        <v>3337</v>
      </c>
      <c r="B373" s="253" t="s">
        <v>3338</v>
      </c>
      <c r="C373" s="250">
        <v>180</v>
      </c>
      <c r="D373" s="251"/>
    </row>
    <row r="374" spans="1:4" ht="31.5" x14ac:dyDescent="0.2">
      <c r="A374" s="248" t="s">
        <v>3339</v>
      </c>
      <c r="B374" s="253" t="s">
        <v>3340</v>
      </c>
      <c r="C374" s="250">
        <v>180</v>
      </c>
      <c r="D374" s="251"/>
    </row>
    <row r="375" spans="1:4" ht="31.5" x14ac:dyDescent="0.2">
      <c r="A375" s="248" t="s">
        <v>3341</v>
      </c>
      <c r="B375" s="249" t="s">
        <v>3342</v>
      </c>
      <c r="C375" s="250">
        <v>180</v>
      </c>
      <c r="D375" s="260"/>
    </row>
    <row r="376" spans="1:4" ht="15.75" x14ac:dyDescent="0.2">
      <c r="A376" s="248" t="s">
        <v>3343</v>
      </c>
      <c r="B376" s="249" t="s">
        <v>2347</v>
      </c>
      <c r="C376" s="252">
        <v>180</v>
      </c>
    </row>
    <row r="377" spans="1:4" x14ac:dyDescent="0.2">
      <c r="A377" s="261" t="s">
        <v>3344</v>
      </c>
      <c r="B377" s="262" t="s">
        <v>1997</v>
      </c>
      <c r="C377" s="252">
        <v>180</v>
      </c>
    </row>
    <row r="378" spans="1:4" x14ac:dyDescent="0.2">
      <c r="A378" s="261" t="s">
        <v>3345</v>
      </c>
      <c r="B378" s="262" t="s">
        <v>2052</v>
      </c>
      <c r="C378" s="252">
        <v>170</v>
      </c>
    </row>
    <row r="379" spans="1:4" x14ac:dyDescent="0.2">
      <c r="A379" s="261" t="s">
        <v>3346</v>
      </c>
      <c r="B379" s="262" t="s">
        <v>2368</v>
      </c>
    </row>
    <row r="380" spans="1:4" x14ac:dyDescent="0.2">
      <c r="A380" s="261" t="s">
        <v>3347</v>
      </c>
      <c r="B380" s="262" t="s">
        <v>2053</v>
      </c>
      <c r="C380" s="252">
        <v>511</v>
      </c>
    </row>
    <row r="381" spans="1:4" x14ac:dyDescent="0.2">
      <c r="A381" s="261" t="s">
        <v>3348</v>
      </c>
      <c r="B381" s="262" t="s">
        <v>2054</v>
      </c>
      <c r="C381" s="252">
        <v>512</v>
      </c>
    </row>
    <row r="382" spans="1:4" x14ac:dyDescent="0.2">
      <c r="A382" s="261" t="s">
        <v>3349</v>
      </c>
      <c r="B382" s="262" t="s">
        <v>2055</v>
      </c>
      <c r="C382" s="252">
        <v>513</v>
      </c>
    </row>
    <row r="383" spans="1:4" x14ac:dyDescent="0.2">
      <c r="A383" s="261" t="s">
        <v>3350</v>
      </c>
      <c r="B383" s="262" t="s">
        <v>2340</v>
      </c>
      <c r="C383" s="252">
        <v>540</v>
      </c>
    </row>
    <row r="384" spans="1:4" x14ac:dyDescent="0.2">
      <c r="A384" s="261" t="s">
        <v>3351</v>
      </c>
      <c r="B384" s="262" t="s">
        <v>1921</v>
      </c>
      <c r="C384" s="252">
        <v>520</v>
      </c>
    </row>
    <row r="385" spans="1:3" x14ac:dyDescent="0.2">
      <c r="A385" s="261" t="s">
        <v>3352</v>
      </c>
      <c r="B385" s="262" t="s">
        <v>3353</v>
      </c>
      <c r="C385" s="252">
        <v>540</v>
      </c>
    </row>
    <row r="386" spans="1:3" x14ac:dyDescent="0.2">
      <c r="A386" s="261" t="s">
        <v>3354</v>
      </c>
      <c r="B386" s="262" t="s">
        <v>2341</v>
      </c>
      <c r="C386" s="252">
        <v>1090</v>
      </c>
    </row>
    <row r="387" spans="1:3" x14ac:dyDescent="0.2">
      <c r="A387" s="261" t="s">
        <v>3355</v>
      </c>
      <c r="B387" s="262" t="s">
        <v>2342</v>
      </c>
      <c r="C387" s="252">
        <v>133</v>
      </c>
    </row>
    <row r="388" spans="1:3" x14ac:dyDescent="0.2">
      <c r="A388" s="261" t="s">
        <v>3356</v>
      </c>
      <c r="B388" s="262" t="s">
        <v>3357</v>
      </c>
    </row>
    <row r="389" spans="1:3" x14ac:dyDescent="0.2">
      <c r="A389" s="261" t="s">
        <v>1256</v>
      </c>
      <c r="B389" s="262" t="s">
        <v>1256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31" workbookViewId="0">
      <selection activeCell="I80" sqref="I80"/>
    </sheetView>
  </sheetViews>
  <sheetFormatPr defaultRowHeight="15" x14ac:dyDescent="0.25"/>
  <cols>
    <col min="1" max="1" width="40.5703125" style="216" customWidth="1"/>
    <col min="2" max="2" width="42.42578125" style="216" customWidth="1"/>
    <col min="3" max="3" width="9.28515625" style="216" customWidth="1"/>
    <col min="4" max="7" width="9.140625" style="216" customWidth="1"/>
    <col min="8" max="16384" width="9.140625" style="216"/>
  </cols>
  <sheetData>
    <row r="1" spans="1:7" ht="15" customHeight="1" x14ac:dyDescent="0.25">
      <c r="A1" s="218"/>
      <c r="B1" s="218"/>
      <c r="C1" s="218"/>
      <c r="D1" s="595" t="s">
        <v>5189</v>
      </c>
      <c r="E1" s="595"/>
      <c r="F1" s="595"/>
      <c r="G1" s="595"/>
    </row>
    <row r="2" spans="1:7" x14ac:dyDescent="0.25">
      <c r="A2" s="218"/>
      <c r="B2" s="218"/>
      <c r="C2" s="218"/>
      <c r="D2" s="595"/>
      <c r="E2" s="595"/>
      <c r="F2" s="595"/>
      <c r="G2" s="595"/>
    </row>
    <row r="3" spans="1:7" x14ac:dyDescent="0.25">
      <c r="A3" s="218"/>
      <c r="B3" s="218"/>
      <c r="C3" s="218"/>
      <c r="D3" s="595"/>
      <c r="E3" s="595"/>
      <c r="F3" s="595"/>
      <c r="G3" s="595"/>
    </row>
    <row r="4" spans="1:7" x14ac:dyDescent="0.25">
      <c r="A4" s="218"/>
      <c r="B4" s="218"/>
      <c r="C4" s="218"/>
      <c r="D4" s="218"/>
      <c r="E4" s="218"/>
      <c r="F4" s="218"/>
    </row>
    <row r="5" spans="1:7" x14ac:dyDescent="0.25">
      <c r="A5" s="218"/>
      <c r="B5" s="218"/>
      <c r="C5" s="218"/>
      <c r="D5" s="521" t="s">
        <v>1075</v>
      </c>
      <c r="E5" s="521"/>
      <c r="F5" s="521"/>
    </row>
    <row r="6" spans="1:7" x14ac:dyDescent="0.25">
      <c r="A6" s="218"/>
      <c r="B6" s="527" t="s">
        <v>2632</v>
      </c>
      <c r="C6" s="527"/>
      <c r="D6" s="376"/>
      <c r="E6" s="376"/>
      <c r="F6" s="375" t="s">
        <v>2633</v>
      </c>
    </row>
    <row r="7" spans="1:7" ht="26.25" x14ac:dyDescent="0.25">
      <c r="A7" s="224" t="s">
        <v>5129</v>
      </c>
      <c r="B7" s="246" t="str">
        <f>ЗАПОЛНИТЬ!B3</f>
        <v>Відділ освіти виконавчого комітету Апостолівської міської ради</v>
      </c>
      <c r="C7" s="225" t="s">
        <v>6</v>
      </c>
      <c r="D7" s="528" t="str">
        <f>ЗАПОЛНИТЬ!B13</f>
        <v>40220031</v>
      </c>
      <c r="E7" s="521"/>
      <c r="F7" s="521"/>
    </row>
    <row r="8" spans="1:7" x14ac:dyDescent="0.25">
      <c r="A8" s="224" t="s">
        <v>1246</v>
      </c>
      <c r="B8" s="247" t="str">
        <f>ЗАПОЛНИТЬ!B5</f>
        <v>м.Апостолове</v>
      </c>
      <c r="C8" s="225" t="s">
        <v>1247</v>
      </c>
      <c r="D8" s="521">
        <f>ЗАПОЛНИТЬ!B14</f>
        <v>1220310100</v>
      </c>
      <c r="E8" s="521"/>
      <c r="F8" s="521"/>
    </row>
    <row r="9" spans="1:7" x14ac:dyDescent="0.25">
      <c r="A9" s="227" t="s">
        <v>8</v>
      </c>
      <c r="B9" s="245" t="str">
        <f>ЗАПОЛНИТЬ!D15</f>
        <v>Орган місцевого самоврядування</v>
      </c>
      <c r="C9" s="225" t="s">
        <v>7</v>
      </c>
      <c r="D9" s="522">
        <f>ЗАПОЛНИТЬ!B15</f>
        <v>420</v>
      </c>
      <c r="E9" s="523"/>
      <c r="F9" s="524"/>
    </row>
    <row r="10" spans="1:7" x14ac:dyDescent="0.25">
      <c r="A10" s="224" t="s">
        <v>2634</v>
      </c>
      <c r="B10" s="226"/>
      <c r="C10" s="225" t="s">
        <v>1249</v>
      </c>
      <c r="D10" s="528"/>
      <c r="E10" s="528"/>
      <c r="F10" s="528"/>
    </row>
    <row r="11" spans="1:7" x14ac:dyDescent="0.25">
      <c r="A11" s="224" t="s">
        <v>2635</v>
      </c>
      <c r="B11" s="226"/>
      <c r="C11" s="225" t="s">
        <v>2636</v>
      </c>
      <c r="D11" s="528"/>
      <c r="E11" s="528"/>
      <c r="F11" s="528"/>
    </row>
    <row r="12" spans="1:7" x14ac:dyDescent="0.25">
      <c r="A12" s="228" t="s">
        <v>2637</v>
      </c>
      <c r="B12" s="218"/>
      <c r="C12" s="218"/>
      <c r="D12" s="526"/>
      <c r="E12" s="526"/>
      <c r="F12" s="526"/>
    </row>
    <row r="13" spans="1:7" x14ac:dyDescent="0.25">
      <c r="A13" s="228" t="s">
        <v>5191</v>
      </c>
      <c r="B13" s="218"/>
      <c r="C13" s="218"/>
      <c r="D13" s="218"/>
      <c r="E13" s="218"/>
      <c r="F13" s="218"/>
    </row>
    <row r="14" spans="1:7" x14ac:dyDescent="0.25">
      <c r="A14" s="525" t="s">
        <v>5187</v>
      </c>
      <c r="B14" s="525"/>
      <c r="C14" s="525"/>
      <c r="D14" s="525"/>
      <c r="E14" s="525"/>
      <c r="F14" s="525"/>
    </row>
    <row r="15" spans="1:7" x14ac:dyDescent="0.25">
      <c r="A15" s="525" t="str">
        <f>CONCATENATE("за",ЗАПОЛНИТЬ!$B$17," ",LEFT(ЗАПОЛНИТЬ!$C$17,5),"рік")</f>
        <v>за 2017 рік</v>
      </c>
      <c r="B15" s="525"/>
      <c r="C15" s="525"/>
      <c r="D15" s="525"/>
      <c r="E15" s="525"/>
      <c r="F15" s="525"/>
    </row>
    <row r="16" spans="1:7" x14ac:dyDescent="0.25">
      <c r="A16" s="218"/>
      <c r="B16" s="218"/>
      <c r="C16" s="218"/>
      <c r="D16" s="218"/>
      <c r="E16" s="532" t="s">
        <v>5188</v>
      </c>
      <c r="F16" s="532"/>
    </row>
    <row r="17" spans="1:7" ht="48.75" customHeight="1" x14ac:dyDescent="0.25">
      <c r="A17" s="579" t="s">
        <v>2701</v>
      </c>
      <c r="B17" s="579"/>
      <c r="C17" s="390" t="s">
        <v>1253</v>
      </c>
      <c r="D17" s="579" t="s">
        <v>2702</v>
      </c>
      <c r="E17" s="579"/>
      <c r="F17" s="579" t="s">
        <v>2703</v>
      </c>
      <c r="G17" s="579"/>
    </row>
    <row r="18" spans="1:7" ht="16.5" x14ac:dyDescent="0.25">
      <c r="A18" s="579">
        <v>1</v>
      </c>
      <c r="B18" s="579"/>
      <c r="C18" s="390">
        <v>2</v>
      </c>
      <c r="D18" s="579">
        <v>3</v>
      </c>
      <c r="E18" s="579"/>
      <c r="F18" s="579">
        <v>4</v>
      </c>
      <c r="G18" s="579"/>
    </row>
    <row r="19" spans="1:7" ht="16.5" x14ac:dyDescent="0.25">
      <c r="A19" s="582" t="s">
        <v>5136</v>
      </c>
      <c r="B19" s="582"/>
      <c r="C19" s="582"/>
      <c r="D19" s="582"/>
      <c r="E19" s="582"/>
      <c r="F19" s="582"/>
      <c r="G19" s="582"/>
    </row>
    <row r="20" spans="1:7" ht="16.5" x14ac:dyDescent="0.25">
      <c r="A20" s="583" t="s">
        <v>5137</v>
      </c>
      <c r="B20" s="583"/>
      <c r="C20" s="241"/>
      <c r="D20" s="583"/>
      <c r="E20" s="583"/>
      <c r="F20" s="584"/>
      <c r="G20" s="584"/>
    </row>
    <row r="21" spans="1:7" ht="16.5" x14ac:dyDescent="0.25">
      <c r="A21" s="580" t="s">
        <v>5138</v>
      </c>
      <c r="B21" s="580"/>
      <c r="C21" s="482">
        <v>3000</v>
      </c>
      <c r="D21" s="585">
        <f>SUM('2дс'!D19:G19)</f>
        <v>58668845</v>
      </c>
      <c r="E21" s="585"/>
      <c r="F21" s="581">
        <v>0</v>
      </c>
      <c r="G21" s="581"/>
    </row>
    <row r="22" spans="1:7" ht="16.5" x14ac:dyDescent="0.25">
      <c r="A22" s="580" t="s">
        <v>5139</v>
      </c>
      <c r="B22" s="580"/>
      <c r="C22" s="469">
        <v>3005</v>
      </c>
      <c r="D22" s="581">
        <f>SUM('2дс'!D20:G20)</f>
        <v>46266</v>
      </c>
      <c r="E22" s="581"/>
      <c r="F22" s="581">
        <v>0</v>
      </c>
      <c r="G22" s="581"/>
    </row>
    <row r="23" spans="1:7" ht="16.5" x14ac:dyDescent="0.25">
      <c r="A23" s="580" t="s">
        <v>5140</v>
      </c>
      <c r="B23" s="580"/>
      <c r="C23" s="469">
        <v>3010</v>
      </c>
      <c r="D23" s="581">
        <f>SUM('2дс'!D21:G21)</f>
        <v>46188</v>
      </c>
      <c r="E23" s="581"/>
      <c r="F23" s="581">
        <v>0</v>
      </c>
      <c r="G23" s="581"/>
    </row>
    <row r="24" spans="1:7" ht="16.5" x14ac:dyDescent="0.25">
      <c r="A24" s="580" t="s">
        <v>5141</v>
      </c>
      <c r="B24" s="580"/>
      <c r="C24" s="469">
        <v>3015</v>
      </c>
      <c r="D24" s="581">
        <f>SUM('2дс'!D23:G23)</f>
        <v>30224</v>
      </c>
      <c r="E24" s="581"/>
      <c r="F24" s="586">
        <v>0</v>
      </c>
      <c r="G24" s="586"/>
    </row>
    <row r="25" spans="1:7" ht="16.5" x14ac:dyDescent="0.25">
      <c r="A25" s="580" t="s">
        <v>5142</v>
      </c>
      <c r="B25" s="580"/>
      <c r="C25" s="468"/>
      <c r="D25" s="581"/>
      <c r="E25" s="581"/>
      <c r="F25" s="581"/>
      <c r="G25" s="581"/>
    </row>
    <row r="26" spans="1:7" ht="16.5" x14ac:dyDescent="0.25">
      <c r="A26" s="580" t="s">
        <v>5143</v>
      </c>
      <c r="B26" s="580"/>
      <c r="C26" s="469">
        <v>3020</v>
      </c>
      <c r="D26" s="581">
        <f>SUM('2дс'!D26:G26)</f>
        <v>0</v>
      </c>
      <c r="E26" s="581"/>
      <c r="F26" s="581">
        <v>0</v>
      </c>
      <c r="G26" s="581"/>
    </row>
    <row r="27" spans="1:7" ht="16.5" x14ac:dyDescent="0.25">
      <c r="A27" s="580" t="s">
        <v>5144</v>
      </c>
      <c r="B27" s="580"/>
      <c r="C27" s="469">
        <v>3025</v>
      </c>
      <c r="D27" s="586">
        <f>SUM('2дс'!D27:G27)</f>
        <v>0</v>
      </c>
      <c r="E27" s="586"/>
      <c r="F27" s="586">
        <v>0</v>
      </c>
      <c r="G27" s="586"/>
    </row>
    <row r="28" spans="1:7" ht="16.5" x14ac:dyDescent="0.25">
      <c r="A28" s="580" t="s">
        <v>5613</v>
      </c>
      <c r="B28" s="580"/>
      <c r="C28" s="469">
        <v>3030</v>
      </c>
      <c r="D28" s="581">
        <f>SUM('2дс'!D28:G28)</f>
        <v>0</v>
      </c>
      <c r="E28" s="581"/>
      <c r="F28" s="581">
        <v>0</v>
      </c>
      <c r="G28" s="581"/>
    </row>
    <row r="29" spans="1:7" ht="16.5" x14ac:dyDescent="0.25">
      <c r="A29" s="587" t="s">
        <v>5612</v>
      </c>
      <c r="B29" s="587"/>
      <c r="C29" s="469">
        <v>3031</v>
      </c>
      <c r="D29" s="581">
        <v>0</v>
      </c>
      <c r="E29" s="581"/>
      <c r="F29" s="581">
        <v>0</v>
      </c>
      <c r="G29" s="581"/>
    </row>
    <row r="30" spans="1:7" ht="16.5" x14ac:dyDescent="0.25">
      <c r="A30" s="580" t="s">
        <v>5145</v>
      </c>
      <c r="B30" s="580"/>
      <c r="C30" s="469">
        <v>3040</v>
      </c>
      <c r="D30" s="581">
        <f>SUM('2дс'!D29:G29)</f>
        <v>0</v>
      </c>
      <c r="E30" s="581"/>
      <c r="F30" s="586">
        <v>0</v>
      </c>
      <c r="G30" s="586"/>
    </row>
    <row r="31" spans="1:7" ht="16.5" x14ac:dyDescent="0.25">
      <c r="A31" s="580" t="s">
        <v>5146</v>
      </c>
      <c r="B31" s="580"/>
      <c r="C31" s="469">
        <v>3045</v>
      </c>
      <c r="D31" s="581">
        <f>SUM('2дс'!D30:G30)</f>
        <v>525322</v>
      </c>
      <c r="E31" s="581"/>
      <c r="F31" s="581">
        <v>0</v>
      </c>
      <c r="G31" s="581"/>
    </row>
    <row r="32" spans="1:7" ht="16.5" x14ac:dyDescent="0.25">
      <c r="A32" s="580" t="s">
        <v>5147</v>
      </c>
      <c r="B32" s="580"/>
      <c r="C32" s="469">
        <v>3090</v>
      </c>
      <c r="D32" s="581">
        <v>451621</v>
      </c>
      <c r="E32" s="581"/>
      <c r="F32" s="581">
        <v>0</v>
      </c>
      <c r="G32" s="581"/>
    </row>
    <row r="33" spans="1:7" ht="16.5" x14ac:dyDescent="0.25">
      <c r="A33" s="588" t="s">
        <v>5614</v>
      </c>
      <c r="B33" s="588"/>
      <c r="C33" s="469">
        <v>3095</v>
      </c>
      <c r="D33" s="581">
        <f>SUM(D32)+SUM(D30:E31)+SUM(D28)+SUM(D26:E27)+SUM(D21:E24)</f>
        <v>59768466</v>
      </c>
      <c r="E33" s="581"/>
      <c r="F33" s="581">
        <v>0</v>
      </c>
      <c r="G33" s="581"/>
    </row>
    <row r="34" spans="1:7" ht="16.5" x14ac:dyDescent="0.25">
      <c r="A34" s="580" t="s">
        <v>5148</v>
      </c>
      <c r="B34" s="580"/>
      <c r="C34" s="468"/>
      <c r="D34" s="581"/>
      <c r="E34" s="581"/>
      <c r="F34" s="581"/>
      <c r="G34" s="581"/>
    </row>
    <row r="35" spans="1:7" ht="16.5" x14ac:dyDescent="0.25">
      <c r="A35" s="580" t="s">
        <v>5149</v>
      </c>
      <c r="B35" s="580"/>
      <c r="C35" s="469">
        <v>3100</v>
      </c>
      <c r="D35" s="581">
        <v>59127003</v>
      </c>
      <c r="E35" s="581"/>
      <c r="F35" s="581">
        <v>0</v>
      </c>
      <c r="G35" s="581"/>
    </row>
    <row r="36" spans="1:7" ht="15" customHeight="1" x14ac:dyDescent="0.25">
      <c r="A36" s="580" t="s">
        <v>5150</v>
      </c>
      <c r="B36" s="580"/>
      <c r="C36" s="469">
        <v>3110</v>
      </c>
      <c r="D36" s="581">
        <f>'2дс'!D36:G36</f>
        <v>88568</v>
      </c>
      <c r="E36" s="581"/>
      <c r="F36" s="581">
        <v>0</v>
      </c>
      <c r="G36" s="581"/>
    </row>
    <row r="37" spans="1:7" ht="16.5" x14ac:dyDescent="0.25">
      <c r="A37" s="580" t="s">
        <v>5151</v>
      </c>
      <c r="B37" s="580"/>
      <c r="C37" s="469">
        <v>3115</v>
      </c>
      <c r="D37" s="581">
        <f>'2дс'!D37:G37</f>
        <v>0</v>
      </c>
      <c r="E37" s="581"/>
      <c r="F37" s="581">
        <v>0</v>
      </c>
      <c r="G37" s="581"/>
    </row>
    <row r="38" spans="1:7" ht="16.5" x14ac:dyDescent="0.25">
      <c r="A38" s="580" t="s">
        <v>5152</v>
      </c>
      <c r="B38" s="580"/>
      <c r="C38" s="469">
        <v>3120</v>
      </c>
      <c r="D38" s="581">
        <f>'2дс'!D39:G39</f>
        <v>99210</v>
      </c>
      <c r="E38" s="581"/>
      <c r="F38" s="586">
        <v>0</v>
      </c>
      <c r="G38" s="586"/>
    </row>
    <row r="39" spans="1:7" ht="16.5" x14ac:dyDescent="0.25">
      <c r="A39" s="580" t="s">
        <v>5153</v>
      </c>
      <c r="B39" s="580"/>
      <c r="C39" s="467"/>
      <c r="D39" s="581"/>
      <c r="E39" s="581"/>
      <c r="F39" s="586"/>
      <c r="G39" s="586"/>
    </row>
    <row r="40" spans="1:7" ht="16.5" x14ac:dyDescent="0.25">
      <c r="A40" s="580" t="s">
        <v>5613</v>
      </c>
      <c r="B40" s="580"/>
      <c r="C40" s="469">
        <v>3125</v>
      </c>
      <c r="D40" s="586">
        <f>'2дс'!D42:G42</f>
        <v>0</v>
      </c>
      <c r="E40" s="586"/>
      <c r="F40" s="586">
        <v>0</v>
      </c>
      <c r="G40" s="586"/>
    </row>
    <row r="41" spans="1:7" ht="16.5" x14ac:dyDescent="0.25">
      <c r="A41" s="590" t="s">
        <v>5615</v>
      </c>
      <c r="B41" s="590"/>
      <c r="C41" s="470">
        <v>3126</v>
      </c>
      <c r="D41" s="591">
        <v>0</v>
      </c>
      <c r="E41" s="591"/>
      <c r="F41" s="591">
        <v>0</v>
      </c>
      <c r="G41" s="591"/>
    </row>
    <row r="42" spans="1:7" ht="16.5" x14ac:dyDescent="0.25">
      <c r="A42" s="580" t="s">
        <v>5154</v>
      </c>
      <c r="B42" s="580"/>
      <c r="C42" s="469">
        <v>3130</v>
      </c>
      <c r="D42" s="581">
        <f>'2дс'!D43:G43</f>
        <v>0</v>
      </c>
      <c r="E42" s="581"/>
      <c r="F42" s="586">
        <v>0</v>
      </c>
      <c r="G42" s="586"/>
    </row>
    <row r="43" spans="1:7" ht="16.5" x14ac:dyDescent="0.25">
      <c r="A43" s="589" t="s">
        <v>2482</v>
      </c>
      <c r="B43" s="589"/>
      <c r="C43" s="469">
        <v>3180</v>
      </c>
      <c r="D43" s="581">
        <v>451621</v>
      </c>
      <c r="E43" s="581"/>
      <c r="F43" s="581">
        <v>0</v>
      </c>
      <c r="G43" s="581"/>
    </row>
    <row r="44" spans="1:7" ht="16.5" x14ac:dyDescent="0.25">
      <c r="A44" s="592" t="s">
        <v>5155</v>
      </c>
      <c r="B44" s="592"/>
      <c r="C44" s="469">
        <v>3190</v>
      </c>
      <c r="D44" s="581">
        <v>59766402</v>
      </c>
      <c r="E44" s="581"/>
      <c r="F44" s="581">
        <v>0</v>
      </c>
      <c r="G44" s="581"/>
    </row>
    <row r="45" spans="1:7" ht="16.5" x14ac:dyDescent="0.25">
      <c r="A45" s="588" t="s">
        <v>5156</v>
      </c>
      <c r="B45" s="588"/>
      <c r="C45" s="469">
        <v>3195</v>
      </c>
      <c r="D45" s="581">
        <v>2064</v>
      </c>
      <c r="E45" s="581"/>
      <c r="F45" s="581">
        <v>0</v>
      </c>
      <c r="G45" s="581"/>
    </row>
    <row r="46" spans="1:7" ht="16.5" x14ac:dyDescent="0.25">
      <c r="A46" s="588" t="s">
        <v>5157</v>
      </c>
      <c r="B46" s="588"/>
      <c r="C46" s="588"/>
      <c r="D46" s="588"/>
      <c r="E46" s="588"/>
      <c r="F46" s="588"/>
      <c r="G46" s="588"/>
    </row>
    <row r="47" spans="1:7" ht="16.5" x14ac:dyDescent="0.25">
      <c r="A47" s="580" t="s">
        <v>5158</v>
      </c>
      <c r="B47" s="580"/>
      <c r="C47" s="468"/>
      <c r="D47" s="581"/>
      <c r="E47" s="581"/>
      <c r="F47" s="581"/>
      <c r="G47" s="581"/>
    </row>
    <row r="48" spans="1:7" ht="16.5" x14ac:dyDescent="0.25">
      <c r="A48" s="580" t="s">
        <v>5159</v>
      </c>
      <c r="B48" s="580"/>
      <c r="C48" s="467">
        <v>3200</v>
      </c>
      <c r="D48" s="586">
        <v>0</v>
      </c>
      <c r="E48" s="586"/>
      <c r="F48" s="586">
        <v>0</v>
      </c>
      <c r="G48" s="586"/>
    </row>
    <row r="49" spans="1:7" ht="16.5" x14ac:dyDescent="0.25">
      <c r="A49" s="580" t="s">
        <v>5160</v>
      </c>
      <c r="B49" s="580"/>
      <c r="C49" s="469">
        <v>3205</v>
      </c>
      <c r="D49" s="586">
        <v>0</v>
      </c>
      <c r="E49" s="586"/>
      <c r="F49" s="586">
        <v>0</v>
      </c>
      <c r="G49" s="586"/>
    </row>
    <row r="50" spans="1:7" ht="16.5" x14ac:dyDescent="0.25">
      <c r="A50" s="589" t="s">
        <v>5161</v>
      </c>
      <c r="B50" s="589"/>
      <c r="C50" s="469">
        <v>3210</v>
      </c>
      <c r="D50" s="586">
        <v>0</v>
      </c>
      <c r="E50" s="586"/>
      <c r="F50" s="586">
        <v>0</v>
      </c>
      <c r="G50" s="586"/>
    </row>
    <row r="51" spans="1:7" ht="16.5" x14ac:dyDescent="0.25">
      <c r="A51" s="580" t="s">
        <v>5162</v>
      </c>
      <c r="B51" s="580"/>
      <c r="C51" s="469">
        <v>3215</v>
      </c>
      <c r="D51" s="586">
        <v>0</v>
      </c>
      <c r="E51" s="586"/>
      <c r="F51" s="586">
        <v>0</v>
      </c>
      <c r="G51" s="586"/>
    </row>
    <row r="52" spans="1:7" ht="16.5" x14ac:dyDescent="0.25">
      <c r="A52" s="589" t="s">
        <v>5163</v>
      </c>
      <c r="B52" s="589"/>
      <c r="C52" s="469">
        <v>3220</v>
      </c>
      <c r="D52" s="586">
        <v>0</v>
      </c>
      <c r="E52" s="586"/>
      <c r="F52" s="586">
        <v>0</v>
      </c>
      <c r="G52" s="586"/>
    </row>
    <row r="53" spans="1:7" ht="16.5" x14ac:dyDescent="0.25">
      <c r="A53" s="589" t="s">
        <v>5164</v>
      </c>
      <c r="B53" s="589"/>
      <c r="C53" s="469">
        <v>3225</v>
      </c>
      <c r="D53" s="586">
        <v>0</v>
      </c>
      <c r="E53" s="586"/>
      <c r="F53" s="586">
        <v>0</v>
      </c>
      <c r="G53" s="586"/>
    </row>
    <row r="54" spans="1:7" ht="16.5" x14ac:dyDescent="0.25">
      <c r="A54" s="593" t="s">
        <v>5616</v>
      </c>
      <c r="B54" s="594"/>
      <c r="C54" s="469">
        <v>3230</v>
      </c>
      <c r="D54" s="586">
        <v>0</v>
      </c>
      <c r="E54" s="586"/>
      <c r="F54" s="586">
        <v>0</v>
      </c>
      <c r="G54" s="586"/>
    </row>
    <row r="55" spans="1:7" ht="16.5" x14ac:dyDescent="0.25">
      <c r="A55" s="580" t="s">
        <v>2748</v>
      </c>
      <c r="B55" s="580"/>
      <c r="C55" s="469">
        <v>3235</v>
      </c>
      <c r="D55" s="581">
        <v>0</v>
      </c>
      <c r="E55" s="581"/>
      <c r="F55" s="581">
        <v>0</v>
      </c>
      <c r="G55" s="581"/>
    </row>
    <row r="56" spans="1:7" ht="16.5" x14ac:dyDescent="0.25">
      <c r="A56" s="588" t="s">
        <v>5617</v>
      </c>
      <c r="B56" s="588"/>
      <c r="C56" s="469">
        <v>3240</v>
      </c>
      <c r="D56" s="581">
        <f>SUM(D48:E55)</f>
        <v>0</v>
      </c>
      <c r="E56" s="581"/>
      <c r="F56" s="581">
        <v>0</v>
      </c>
      <c r="G56" s="581"/>
    </row>
    <row r="57" spans="1:7" ht="16.5" x14ac:dyDescent="0.25">
      <c r="A57" s="580" t="s">
        <v>5165</v>
      </c>
      <c r="B57" s="580"/>
      <c r="C57" s="467"/>
      <c r="D57" s="586"/>
      <c r="E57" s="586"/>
      <c r="F57" s="586"/>
      <c r="G57" s="586"/>
    </row>
    <row r="58" spans="1:7" ht="16.5" x14ac:dyDescent="0.25">
      <c r="A58" s="580" t="s">
        <v>5159</v>
      </c>
      <c r="B58" s="580"/>
      <c r="C58" s="469">
        <v>3245</v>
      </c>
      <c r="D58" s="586">
        <v>0</v>
      </c>
      <c r="E58" s="586"/>
      <c r="F58" s="586">
        <v>0</v>
      </c>
      <c r="G58" s="586"/>
    </row>
    <row r="59" spans="1:7" ht="16.5" x14ac:dyDescent="0.25">
      <c r="A59" s="580" t="s">
        <v>5160</v>
      </c>
      <c r="B59" s="580"/>
      <c r="C59" s="469">
        <v>3250</v>
      </c>
      <c r="D59" s="586">
        <v>0</v>
      </c>
      <c r="E59" s="586"/>
      <c r="F59" s="586">
        <v>0</v>
      </c>
      <c r="G59" s="586"/>
    </row>
    <row r="60" spans="1:7" ht="16.5" x14ac:dyDescent="0.25">
      <c r="A60" s="589" t="s">
        <v>5161</v>
      </c>
      <c r="B60" s="589"/>
      <c r="C60" s="469">
        <v>3255</v>
      </c>
      <c r="D60" s="586">
        <v>0</v>
      </c>
      <c r="E60" s="586"/>
      <c r="F60" s="586">
        <v>0</v>
      </c>
      <c r="G60" s="586"/>
    </row>
    <row r="61" spans="1:7" ht="16.5" x14ac:dyDescent="0.25">
      <c r="A61" s="580" t="s">
        <v>5162</v>
      </c>
      <c r="B61" s="580"/>
      <c r="C61" s="469">
        <v>3260</v>
      </c>
      <c r="D61" s="586">
        <v>0</v>
      </c>
      <c r="E61" s="586"/>
      <c r="F61" s="586">
        <v>0</v>
      </c>
      <c r="G61" s="586"/>
    </row>
    <row r="62" spans="1:7" ht="16.5" x14ac:dyDescent="0.25">
      <c r="A62" s="589" t="s">
        <v>5163</v>
      </c>
      <c r="B62" s="589"/>
      <c r="C62" s="469">
        <v>3265</v>
      </c>
      <c r="D62" s="586">
        <v>0</v>
      </c>
      <c r="E62" s="586"/>
      <c r="F62" s="586">
        <v>0</v>
      </c>
      <c r="G62" s="586"/>
    </row>
    <row r="63" spans="1:7" ht="16.5" x14ac:dyDescent="0.25">
      <c r="A63" s="589" t="s">
        <v>5164</v>
      </c>
      <c r="B63" s="589"/>
      <c r="C63" s="469">
        <v>3270</v>
      </c>
      <c r="D63" s="586">
        <v>0</v>
      </c>
      <c r="E63" s="586"/>
      <c r="F63" s="586">
        <v>0</v>
      </c>
      <c r="G63" s="586"/>
    </row>
    <row r="64" spans="1:7" ht="16.5" x14ac:dyDescent="0.25">
      <c r="A64" s="580" t="s">
        <v>2482</v>
      </c>
      <c r="B64" s="580"/>
      <c r="C64" s="469">
        <v>3285</v>
      </c>
      <c r="D64" s="586">
        <v>0</v>
      </c>
      <c r="E64" s="586"/>
      <c r="F64" s="586">
        <v>0</v>
      </c>
      <c r="G64" s="586"/>
    </row>
    <row r="65" spans="1:7" ht="16.5" x14ac:dyDescent="0.25">
      <c r="A65" s="588" t="s">
        <v>5166</v>
      </c>
      <c r="B65" s="588"/>
      <c r="C65" s="469">
        <v>3290</v>
      </c>
      <c r="D65" s="586">
        <f>SUM(D58:E64)</f>
        <v>0</v>
      </c>
      <c r="E65" s="586"/>
      <c r="F65" s="586">
        <v>0</v>
      </c>
      <c r="G65" s="586"/>
    </row>
    <row r="66" spans="1:7" ht="16.5" x14ac:dyDescent="0.25">
      <c r="A66" s="588" t="s">
        <v>5167</v>
      </c>
      <c r="B66" s="588"/>
      <c r="C66" s="469">
        <v>3295</v>
      </c>
      <c r="D66" s="581">
        <f>D56-D65</f>
        <v>0</v>
      </c>
      <c r="E66" s="581"/>
      <c r="F66" s="586">
        <v>0</v>
      </c>
      <c r="G66" s="586"/>
    </row>
    <row r="67" spans="1:7" ht="16.5" x14ac:dyDescent="0.25">
      <c r="A67" s="588" t="s">
        <v>5168</v>
      </c>
      <c r="B67" s="588"/>
      <c r="C67" s="588"/>
      <c r="D67" s="588"/>
      <c r="E67" s="588"/>
      <c r="F67" s="588"/>
      <c r="G67" s="588"/>
    </row>
    <row r="68" spans="1:7" ht="16.5" x14ac:dyDescent="0.25">
      <c r="A68" s="580" t="s">
        <v>5169</v>
      </c>
      <c r="B68" s="580"/>
      <c r="C68" s="383"/>
      <c r="D68" s="581"/>
      <c r="E68" s="581"/>
      <c r="F68" s="581"/>
      <c r="G68" s="581"/>
    </row>
    <row r="69" spans="1:7" ht="16.5" x14ac:dyDescent="0.25">
      <c r="A69" s="580" t="s">
        <v>5170</v>
      </c>
      <c r="B69" s="580"/>
      <c r="C69" s="469">
        <v>3300</v>
      </c>
      <c r="D69" s="586">
        <v>0</v>
      </c>
      <c r="E69" s="586"/>
      <c r="F69" s="586">
        <v>0</v>
      </c>
      <c r="G69" s="586"/>
    </row>
    <row r="70" spans="1:7" ht="16.5" x14ac:dyDescent="0.25">
      <c r="A70" s="580" t="s">
        <v>5171</v>
      </c>
      <c r="B70" s="580"/>
      <c r="C70" s="469">
        <v>3305</v>
      </c>
      <c r="D70" s="586">
        <v>0</v>
      </c>
      <c r="E70" s="586"/>
      <c r="F70" s="586">
        <v>0</v>
      </c>
      <c r="G70" s="586"/>
    </row>
    <row r="71" spans="1:7" ht="16.5" x14ac:dyDescent="0.25">
      <c r="A71" s="580" t="s">
        <v>5172</v>
      </c>
      <c r="B71" s="580"/>
      <c r="C71" s="469">
        <v>3310</v>
      </c>
      <c r="D71" s="586">
        <v>0</v>
      </c>
      <c r="E71" s="586"/>
      <c r="F71" s="586">
        <v>0</v>
      </c>
      <c r="G71" s="586"/>
    </row>
    <row r="72" spans="1:7" ht="16.5" x14ac:dyDescent="0.25">
      <c r="A72" s="580" t="s">
        <v>2748</v>
      </c>
      <c r="B72" s="580"/>
      <c r="C72" s="469">
        <v>3340</v>
      </c>
      <c r="D72" s="586">
        <v>0</v>
      </c>
      <c r="E72" s="586"/>
      <c r="F72" s="586">
        <v>0</v>
      </c>
      <c r="G72" s="586"/>
    </row>
    <row r="73" spans="1:7" ht="16.5" x14ac:dyDescent="0.25">
      <c r="A73" s="588" t="s">
        <v>5618</v>
      </c>
      <c r="B73" s="588"/>
      <c r="C73" s="469">
        <v>3345</v>
      </c>
      <c r="D73" s="586">
        <f>SUM(D69:E72)</f>
        <v>0</v>
      </c>
      <c r="E73" s="586"/>
      <c r="F73" s="586">
        <v>0</v>
      </c>
      <c r="G73" s="586"/>
    </row>
    <row r="74" spans="1:7" ht="16.5" x14ac:dyDescent="0.25">
      <c r="A74" s="580" t="s">
        <v>5173</v>
      </c>
      <c r="B74" s="580"/>
      <c r="C74" s="469"/>
      <c r="D74" s="586"/>
      <c r="E74" s="586"/>
      <c r="F74" s="586"/>
      <c r="G74" s="586"/>
    </row>
    <row r="75" spans="1:7" ht="16.5" x14ac:dyDescent="0.25">
      <c r="A75" s="580" t="s">
        <v>5174</v>
      </c>
      <c r="B75" s="580"/>
      <c r="C75" s="469">
        <v>3350</v>
      </c>
      <c r="D75" s="586">
        <v>0</v>
      </c>
      <c r="E75" s="586"/>
      <c r="F75" s="586">
        <v>0</v>
      </c>
      <c r="G75" s="586"/>
    </row>
    <row r="76" spans="1:7" ht="16.5" x14ac:dyDescent="0.25">
      <c r="A76" s="580" t="s">
        <v>5175</v>
      </c>
      <c r="B76" s="580"/>
      <c r="C76" s="469">
        <v>3355</v>
      </c>
      <c r="D76" s="586">
        <v>0</v>
      </c>
      <c r="E76" s="586"/>
      <c r="F76" s="586">
        <v>0</v>
      </c>
      <c r="G76" s="586"/>
    </row>
    <row r="77" spans="1:7" ht="16.5" x14ac:dyDescent="0.25">
      <c r="A77" s="580" t="s">
        <v>5176</v>
      </c>
      <c r="B77" s="580"/>
      <c r="C77" s="469">
        <v>3360</v>
      </c>
      <c r="D77" s="586">
        <v>0</v>
      </c>
      <c r="E77" s="586"/>
      <c r="F77" s="586">
        <v>0</v>
      </c>
      <c r="G77" s="586"/>
    </row>
    <row r="78" spans="1:7" ht="16.5" x14ac:dyDescent="0.25">
      <c r="A78" s="580" t="s">
        <v>2482</v>
      </c>
      <c r="B78" s="580"/>
      <c r="C78" s="469">
        <v>3380</v>
      </c>
      <c r="D78" s="581">
        <v>0</v>
      </c>
      <c r="E78" s="581"/>
      <c r="F78" s="581">
        <v>0</v>
      </c>
      <c r="G78" s="581"/>
    </row>
    <row r="79" spans="1:7" ht="16.5" x14ac:dyDescent="0.25">
      <c r="A79" s="580" t="s">
        <v>5177</v>
      </c>
      <c r="B79" s="580"/>
      <c r="C79" s="469">
        <v>3385</v>
      </c>
      <c r="D79" s="581">
        <v>0</v>
      </c>
      <c r="E79" s="581"/>
      <c r="F79" s="581">
        <v>0</v>
      </c>
      <c r="G79" s="581"/>
    </row>
    <row r="80" spans="1:7" ht="16.5" x14ac:dyDescent="0.25">
      <c r="A80" s="588" t="s">
        <v>5178</v>
      </c>
      <c r="B80" s="588"/>
      <c r="C80" s="469">
        <v>3390</v>
      </c>
      <c r="D80" s="581">
        <f>SUM(D75:E79)</f>
        <v>0</v>
      </c>
      <c r="E80" s="581"/>
      <c r="F80" s="581">
        <v>0</v>
      </c>
      <c r="G80" s="581"/>
    </row>
    <row r="81" spans="1:8" ht="16.5" x14ac:dyDescent="0.25">
      <c r="A81" s="588" t="s">
        <v>5179</v>
      </c>
      <c r="B81" s="588"/>
      <c r="C81" s="469">
        <v>3395</v>
      </c>
      <c r="D81" s="581">
        <f>D73-D80</f>
        <v>0</v>
      </c>
      <c r="E81" s="581"/>
      <c r="F81" s="581">
        <v>0</v>
      </c>
      <c r="G81" s="581"/>
    </row>
    <row r="82" spans="1:8" ht="16.5" x14ac:dyDescent="0.25">
      <c r="A82" s="588" t="s">
        <v>5180</v>
      </c>
      <c r="B82" s="588"/>
      <c r="C82" s="469">
        <v>3400</v>
      </c>
      <c r="D82" s="581">
        <f>D81+D66+D45</f>
        <v>2064</v>
      </c>
      <c r="E82" s="581"/>
      <c r="F82" s="581">
        <f>F81+F66+F45</f>
        <v>0</v>
      </c>
      <c r="G82" s="581"/>
    </row>
    <row r="83" spans="1:8" ht="16.5" x14ac:dyDescent="0.25">
      <c r="A83" s="580" t="s">
        <v>5181</v>
      </c>
      <c r="B83" s="580"/>
      <c r="C83" s="469">
        <v>3405</v>
      </c>
      <c r="D83" s="581">
        <v>10851</v>
      </c>
      <c r="E83" s="581"/>
      <c r="F83" s="581">
        <v>0</v>
      </c>
      <c r="G83" s="581"/>
    </row>
    <row r="84" spans="1:8" ht="16.5" x14ac:dyDescent="0.25">
      <c r="A84" s="589" t="s">
        <v>5182</v>
      </c>
      <c r="B84" s="589"/>
      <c r="C84" s="469">
        <v>3410</v>
      </c>
      <c r="D84" s="581">
        <v>10709</v>
      </c>
      <c r="E84" s="581"/>
      <c r="F84" s="581">
        <v>0</v>
      </c>
      <c r="G84" s="581"/>
    </row>
    <row r="85" spans="1:8" ht="16.5" x14ac:dyDescent="0.25">
      <c r="A85" s="589" t="s">
        <v>5183</v>
      </c>
      <c r="B85" s="589"/>
      <c r="C85" s="469">
        <v>3415</v>
      </c>
      <c r="D85" s="581">
        <v>0</v>
      </c>
      <c r="E85" s="581"/>
      <c r="F85" s="581">
        <v>0</v>
      </c>
      <c r="G85" s="581"/>
    </row>
    <row r="86" spans="1:8" ht="16.5" x14ac:dyDescent="0.25">
      <c r="A86" s="580" t="s">
        <v>5184</v>
      </c>
      <c r="B86" s="580"/>
      <c r="C86" s="469">
        <v>3420</v>
      </c>
      <c r="D86" s="586">
        <v>0</v>
      </c>
      <c r="E86" s="586"/>
      <c r="F86" s="586">
        <v>0</v>
      </c>
      <c r="G86" s="586"/>
    </row>
    <row r="87" spans="1:8" ht="16.5" x14ac:dyDescent="0.25">
      <c r="A87" s="580" t="s">
        <v>5185</v>
      </c>
      <c r="B87" s="580"/>
      <c r="C87" s="482">
        <v>3425</v>
      </c>
      <c r="D87" s="601">
        <f>D82+D83+D84-D85+D86</f>
        <v>23624</v>
      </c>
      <c r="E87" s="601"/>
      <c r="F87" s="586">
        <v>0</v>
      </c>
      <c r="G87" s="586"/>
    </row>
    <row r="88" spans="1:8" ht="16.5" hidden="1" x14ac:dyDescent="0.25">
      <c r="A88" s="385"/>
      <c r="B88" s="602"/>
      <c r="C88" s="602"/>
      <c r="D88" s="602"/>
      <c r="E88" s="600"/>
      <c r="F88" s="600"/>
      <c r="G88" s="266"/>
    </row>
    <row r="89" spans="1:8" ht="16.5" x14ac:dyDescent="0.25">
      <c r="A89" s="400" t="s">
        <v>5192</v>
      </c>
      <c r="B89" s="386"/>
      <c r="C89" s="386"/>
      <c r="D89" s="398"/>
      <c r="E89" s="394"/>
      <c r="F89" s="398"/>
      <c r="G89" s="266"/>
    </row>
    <row r="90" spans="1:8" ht="16.5" x14ac:dyDescent="0.25">
      <c r="A90" s="400" t="s">
        <v>5186</v>
      </c>
      <c r="B90" s="386"/>
      <c r="C90" s="386"/>
      <c r="D90" s="401"/>
      <c r="E90" s="394"/>
      <c r="F90" s="401"/>
      <c r="G90" s="266"/>
    </row>
    <row r="91" spans="1:8" ht="16.5" x14ac:dyDescent="0.25">
      <c r="A91" s="399" t="s">
        <v>2693</v>
      </c>
      <c r="B91" s="398"/>
      <c r="C91" s="386"/>
      <c r="D91" s="386"/>
      <c r="E91" s="597" t="str">
        <f>ЗАПОЛНИТЬ!F26</f>
        <v>Л.П.КОЛЄСНІК</v>
      </c>
      <c r="F91" s="597"/>
      <c r="G91" s="597"/>
    </row>
    <row r="92" spans="1:8" ht="14.25" customHeight="1" x14ac:dyDescent="0.25">
      <c r="A92" s="388"/>
      <c r="B92" s="397" t="s">
        <v>1273</v>
      </c>
      <c r="C92" s="397"/>
      <c r="D92" s="397"/>
      <c r="E92" s="596" t="s">
        <v>5104</v>
      </c>
      <c r="F92" s="596"/>
      <c r="G92" s="596"/>
      <c r="H92" s="396"/>
    </row>
    <row r="93" spans="1:8" ht="47.25" x14ac:dyDescent="0.25">
      <c r="A93" s="399" t="s">
        <v>5190</v>
      </c>
      <c r="B93" s="398"/>
      <c r="C93" s="386"/>
      <c r="D93" s="386"/>
      <c r="E93" s="599" t="str">
        <f>ЗАПОЛНИТЬ!F28</f>
        <v>Б.І.НОВІК</v>
      </c>
      <c r="F93" s="599"/>
      <c r="G93" s="599"/>
    </row>
    <row r="94" spans="1:8" ht="19.5" customHeight="1" x14ac:dyDescent="0.25">
      <c r="A94" s="385"/>
      <c r="B94" s="397" t="s">
        <v>1273</v>
      </c>
      <c r="C94" s="397"/>
      <c r="D94" s="397"/>
      <c r="E94" s="598" t="s">
        <v>5104</v>
      </c>
      <c r="F94" s="598"/>
      <c r="G94" s="598"/>
      <c r="H94" s="396"/>
    </row>
    <row r="95" spans="1:8" ht="16.5" x14ac:dyDescent="0.25">
      <c r="A95" s="385"/>
      <c r="B95" s="386"/>
      <c r="C95" s="386"/>
      <c r="D95" s="386"/>
      <c r="E95" s="386"/>
      <c r="F95" s="386"/>
      <c r="G95" s="392"/>
    </row>
    <row r="96" spans="1:8" ht="19.5" customHeight="1" x14ac:dyDescent="0.25">
      <c r="A96" s="393"/>
      <c r="G96" s="392"/>
    </row>
  </sheetData>
  <mergeCells count="225">
    <mergeCell ref="D1:G3"/>
    <mergeCell ref="E92:G92"/>
    <mergeCell ref="E91:G91"/>
    <mergeCell ref="E94:G94"/>
    <mergeCell ref="E93:G93"/>
    <mergeCell ref="E88:F88"/>
    <mergeCell ref="A46:G46"/>
    <mergeCell ref="A47:B47"/>
    <mergeCell ref="D47:E47"/>
    <mergeCell ref="F47:G47"/>
    <mergeCell ref="A87:B87"/>
    <mergeCell ref="D87:E87"/>
    <mergeCell ref="F87:G87"/>
    <mergeCell ref="B88:D88"/>
    <mergeCell ref="A85:B85"/>
    <mergeCell ref="D85:E85"/>
    <mergeCell ref="F85:G85"/>
    <mergeCell ref="A86:B86"/>
    <mergeCell ref="D86:E86"/>
    <mergeCell ref="F86:G86"/>
    <mergeCell ref="A83:B83"/>
    <mergeCell ref="D83:E83"/>
    <mergeCell ref="F83:G83"/>
    <mergeCell ref="A84:B84"/>
    <mergeCell ref="D84:E84"/>
    <mergeCell ref="F84:G84"/>
    <mergeCell ref="A81:B81"/>
    <mergeCell ref="D81:E81"/>
    <mergeCell ref="F81:G81"/>
    <mergeCell ref="A82:B82"/>
    <mergeCell ref="D82:E82"/>
    <mergeCell ref="F82:G82"/>
    <mergeCell ref="A79:B79"/>
    <mergeCell ref="D79:E79"/>
    <mergeCell ref="F79:G79"/>
    <mergeCell ref="A80:B80"/>
    <mergeCell ref="D80:E80"/>
    <mergeCell ref="F80:G80"/>
    <mergeCell ref="A77:B77"/>
    <mergeCell ref="D77:E77"/>
    <mergeCell ref="F77:G77"/>
    <mergeCell ref="A78:B78"/>
    <mergeCell ref="D78:E78"/>
    <mergeCell ref="F78:G78"/>
    <mergeCell ref="A75:B75"/>
    <mergeCell ref="D75:E75"/>
    <mergeCell ref="F75:G75"/>
    <mergeCell ref="A76:B76"/>
    <mergeCell ref="D76:E76"/>
    <mergeCell ref="F76:G76"/>
    <mergeCell ref="A73:B73"/>
    <mergeCell ref="D73:E73"/>
    <mergeCell ref="F73:G73"/>
    <mergeCell ref="A74:B74"/>
    <mergeCell ref="D74:E74"/>
    <mergeCell ref="F74:G74"/>
    <mergeCell ref="A71:B71"/>
    <mergeCell ref="D71:E71"/>
    <mergeCell ref="F71:G71"/>
    <mergeCell ref="A72:B72"/>
    <mergeCell ref="D72:E72"/>
    <mergeCell ref="F72:G72"/>
    <mergeCell ref="A69:B69"/>
    <mergeCell ref="D69:E69"/>
    <mergeCell ref="F69:G69"/>
    <mergeCell ref="A70:B70"/>
    <mergeCell ref="D70:E70"/>
    <mergeCell ref="F70:G70"/>
    <mergeCell ref="A66:B66"/>
    <mergeCell ref="D66:E66"/>
    <mergeCell ref="F66:G66"/>
    <mergeCell ref="A67:G67"/>
    <mergeCell ref="A68:B68"/>
    <mergeCell ref="D68:E68"/>
    <mergeCell ref="F68:G68"/>
    <mergeCell ref="A64:B64"/>
    <mergeCell ref="D64:E64"/>
    <mergeCell ref="F64:G64"/>
    <mergeCell ref="A65:B65"/>
    <mergeCell ref="D65:E65"/>
    <mergeCell ref="F65:G65"/>
    <mergeCell ref="A62:B62"/>
    <mergeCell ref="D62:E62"/>
    <mergeCell ref="F62:G62"/>
    <mergeCell ref="A63:B63"/>
    <mergeCell ref="D63:E63"/>
    <mergeCell ref="F63:G63"/>
    <mergeCell ref="A60:B60"/>
    <mergeCell ref="D60:E60"/>
    <mergeCell ref="F60:G60"/>
    <mergeCell ref="A61:B61"/>
    <mergeCell ref="D61:E61"/>
    <mergeCell ref="F61:G61"/>
    <mergeCell ref="A58:B58"/>
    <mergeCell ref="D58:E58"/>
    <mergeCell ref="F58:G58"/>
    <mergeCell ref="A59:B59"/>
    <mergeCell ref="D59:E59"/>
    <mergeCell ref="F59:G59"/>
    <mergeCell ref="A56:B56"/>
    <mergeCell ref="D56:E56"/>
    <mergeCell ref="F56:G56"/>
    <mergeCell ref="A57:B57"/>
    <mergeCell ref="D57:E57"/>
    <mergeCell ref="F57:G57"/>
    <mergeCell ref="A53:B53"/>
    <mergeCell ref="D53:E53"/>
    <mergeCell ref="F53:G53"/>
    <mergeCell ref="A55:B55"/>
    <mergeCell ref="D55:E55"/>
    <mergeCell ref="F55:G55"/>
    <mergeCell ref="D54:E54"/>
    <mergeCell ref="F54:G54"/>
    <mergeCell ref="A54:B54"/>
    <mergeCell ref="A51:B51"/>
    <mergeCell ref="D51:E51"/>
    <mergeCell ref="F51:G51"/>
    <mergeCell ref="A52:B52"/>
    <mergeCell ref="D52:E52"/>
    <mergeCell ref="F52:G52"/>
    <mergeCell ref="A49:B49"/>
    <mergeCell ref="D49:E49"/>
    <mergeCell ref="F49:G49"/>
    <mergeCell ref="A50:B50"/>
    <mergeCell ref="D50:E50"/>
    <mergeCell ref="F50:G50"/>
    <mergeCell ref="A48:B48"/>
    <mergeCell ref="D48:E48"/>
    <mergeCell ref="F48:G48"/>
    <mergeCell ref="A44:B44"/>
    <mergeCell ref="D44:E44"/>
    <mergeCell ref="F44:G44"/>
    <mergeCell ref="A45:B45"/>
    <mergeCell ref="D45:E45"/>
    <mergeCell ref="F45:G45"/>
    <mergeCell ref="A42:B42"/>
    <mergeCell ref="D42:E42"/>
    <mergeCell ref="F42:G42"/>
    <mergeCell ref="A43:B43"/>
    <mergeCell ref="D43:E43"/>
    <mergeCell ref="F43:G43"/>
    <mergeCell ref="A40:B40"/>
    <mergeCell ref="D40:E40"/>
    <mergeCell ref="F40:G40"/>
    <mergeCell ref="A41:B41"/>
    <mergeCell ref="D41:E41"/>
    <mergeCell ref="F41:G41"/>
    <mergeCell ref="A38:B38"/>
    <mergeCell ref="D38:E38"/>
    <mergeCell ref="F38:G38"/>
    <mergeCell ref="A39:B39"/>
    <mergeCell ref="D39:E39"/>
    <mergeCell ref="F39:G39"/>
    <mergeCell ref="A36:B36"/>
    <mergeCell ref="D36:E36"/>
    <mergeCell ref="F36:G36"/>
    <mergeCell ref="A37:B37"/>
    <mergeCell ref="D37:E37"/>
    <mergeCell ref="F37:G37"/>
    <mergeCell ref="A34:B34"/>
    <mergeCell ref="D34:E34"/>
    <mergeCell ref="F34:G34"/>
    <mergeCell ref="A35:B35"/>
    <mergeCell ref="D35:E35"/>
    <mergeCell ref="F35:G35"/>
    <mergeCell ref="A32:B32"/>
    <mergeCell ref="D32:E32"/>
    <mergeCell ref="F32:G32"/>
    <mergeCell ref="A33:B33"/>
    <mergeCell ref="D33:E33"/>
    <mergeCell ref="F33:G33"/>
    <mergeCell ref="A30:B30"/>
    <mergeCell ref="D30:E30"/>
    <mergeCell ref="F30:G30"/>
    <mergeCell ref="A31:B31"/>
    <mergeCell ref="D31:E31"/>
    <mergeCell ref="F31:G31"/>
    <mergeCell ref="A28:B28"/>
    <mergeCell ref="D28:E28"/>
    <mergeCell ref="F28:G28"/>
    <mergeCell ref="A29:B29"/>
    <mergeCell ref="D29:E29"/>
    <mergeCell ref="F29:G29"/>
    <mergeCell ref="A26:B26"/>
    <mergeCell ref="D26:E26"/>
    <mergeCell ref="F26:G26"/>
    <mergeCell ref="A27:B27"/>
    <mergeCell ref="D27:E27"/>
    <mergeCell ref="F27:G27"/>
    <mergeCell ref="A24:B24"/>
    <mergeCell ref="D24:E24"/>
    <mergeCell ref="F24:G24"/>
    <mergeCell ref="A25:B25"/>
    <mergeCell ref="D25:E25"/>
    <mergeCell ref="F25:G25"/>
    <mergeCell ref="A23:B23"/>
    <mergeCell ref="D23:E23"/>
    <mergeCell ref="F23:G23"/>
    <mergeCell ref="F17:G17"/>
    <mergeCell ref="A19:G19"/>
    <mergeCell ref="A20:B20"/>
    <mergeCell ref="D20:E20"/>
    <mergeCell ref="F20:G20"/>
    <mergeCell ref="A21:B21"/>
    <mergeCell ref="D21:E21"/>
    <mergeCell ref="F21:G21"/>
    <mergeCell ref="A15:F15"/>
    <mergeCell ref="E16:F16"/>
    <mergeCell ref="A18:B18"/>
    <mergeCell ref="D18:E18"/>
    <mergeCell ref="F18:G18"/>
    <mergeCell ref="A17:B17"/>
    <mergeCell ref="D17:E17"/>
    <mergeCell ref="A22:B22"/>
    <mergeCell ref="D22:E22"/>
    <mergeCell ref="F22:G22"/>
    <mergeCell ref="D5:F5"/>
    <mergeCell ref="B6:C6"/>
    <mergeCell ref="D7:F7"/>
    <mergeCell ref="D8:F8"/>
    <mergeCell ref="D9:F9"/>
    <mergeCell ref="D10:F10"/>
    <mergeCell ref="D11:F11"/>
    <mergeCell ref="D12:F12"/>
    <mergeCell ref="A14:F14"/>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J34" sqref="J34"/>
    </sheetView>
  </sheetViews>
  <sheetFormatPr defaultRowHeight="15.75" x14ac:dyDescent="0.25"/>
  <cols>
    <col min="1" max="1" width="40.28515625" style="387" customWidth="1"/>
    <col min="2" max="2" width="15.85546875" style="387" customWidth="1"/>
    <col min="3" max="3" width="6.85546875" style="387" customWidth="1"/>
    <col min="4" max="6" width="13.140625" style="387" customWidth="1"/>
    <col min="7" max="7" width="10.7109375" style="387" customWidth="1"/>
    <col min="8" max="8" width="10.42578125" style="387" customWidth="1"/>
    <col min="9" max="9" width="11.42578125" style="387" customWidth="1"/>
    <col min="10" max="10" width="13.140625" style="387" customWidth="1"/>
    <col min="11" max="16384" width="9.140625" style="387"/>
  </cols>
  <sheetData>
    <row r="1" spans="1:12" x14ac:dyDescent="0.25">
      <c r="G1" s="542" t="s">
        <v>5223</v>
      </c>
      <c r="H1" s="542"/>
      <c r="I1" s="542"/>
      <c r="J1" s="542"/>
    </row>
    <row r="2" spans="1:12" ht="20.25" customHeight="1" x14ac:dyDescent="0.25">
      <c r="G2" s="542"/>
      <c r="H2" s="542"/>
      <c r="I2" s="542"/>
      <c r="J2" s="542"/>
    </row>
    <row r="3" spans="1:12" ht="3" customHeight="1" x14ac:dyDescent="0.25"/>
    <row r="4" spans="1:12" ht="9" customHeight="1" x14ac:dyDescent="0.25">
      <c r="A4" s="215"/>
      <c r="B4" s="215"/>
      <c r="C4" s="215"/>
      <c r="D4" s="215"/>
      <c r="E4" s="215"/>
      <c r="F4" s="216"/>
      <c r="G4" s="216"/>
      <c r="H4" s="611" t="s">
        <v>1075</v>
      </c>
      <c r="I4" s="612"/>
      <c r="J4" s="613"/>
    </row>
    <row r="5" spans="1:12" x14ac:dyDescent="0.25">
      <c r="A5" s="215"/>
      <c r="B5" s="215"/>
      <c r="C5" s="215"/>
      <c r="E5" s="237"/>
      <c r="G5" s="381" t="s">
        <v>2632</v>
      </c>
      <c r="H5" s="380"/>
      <c r="I5" s="380"/>
      <c r="J5" s="378" t="s">
        <v>2633</v>
      </c>
    </row>
    <row r="6" spans="1:12" x14ac:dyDescent="0.25">
      <c r="A6" s="237" t="s">
        <v>5129</v>
      </c>
      <c r="B6" s="614" t="str">
        <f>ЗАПОЛНИТЬ!B3</f>
        <v>Відділ освіти виконавчого комітету Апостолівської міської ради</v>
      </c>
      <c r="C6" s="614"/>
      <c r="D6" s="614"/>
      <c r="E6" s="614"/>
      <c r="F6" s="614"/>
      <c r="G6" s="410" t="s">
        <v>6</v>
      </c>
      <c r="H6" s="548" t="str">
        <f>ЗАПОЛНИТЬ!B13</f>
        <v>40220031</v>
      </c>
      <c r="I6" s="549"/>
      <c r="J6" s="549"/>
    </row>
    <row r="7" spans="1:12" x14ac:dyDescent="0.25">
      <c r="A7" s="237" t="s">
        <v>1246</v>
      </c>
      <c r="B7" s="615" t="str">
        <f>ЗАПОЛНИТЬ!B5</f>
        <v>м.Апостолове</v>
      </c>
      <c r="C7" s="615"/>
      <c r="D7" s="615"/>
      <c r="E7" s="615"/>
      <c r="F7" s="615"/>
      <c r="G7" s="410" t="s">
        <v>1247</v>
      </c>
      <c r="H7" s="549">
        <f>ЗАПОЛНИТЬ!B14</f>
        <v>1220310100</v>
      </c>
      <c r="I7" s="549"/>
      <c r="J7" s="549"/>
    </row>
    <row r="8" spans="1:12" ht="15.75" customHeight="1" x14ac:dyDescent="0.25">
      <c r="A8" s="238" t="s">
        <v>8</v>
      </c>
      <c r="B8" s="616" t="str">
        <f>ЗАПОЛНИТЬ!D15</f>
        <v>Орган місцевого самоврядування</v>
      </c>
      <c r="C8" s="616"/>
      <c r="D8" s="616"/>
      <c r="E8" s="616"/>
      <c r="F8" s="616"/>
      <c r="G8" s="410" t="s">
        <v>7</v>
      </c>
      <c r="H8" s="561">
        <f>ЗАПОЛНИТЬ!B15</f>
        <v>420</v>
      </c>
      <c r="I8" s="562"/>
      <c r="J8" s="563"/>
    </row>
    <row r="9" spans="1:12" x14ac:dyDescent="0.25">
      <c r="A9" s="237" t="s">
        <v>2634</v>
      </c>
      <c r="B9" s="617"/>
      <c r="C9" s="617"/>
      <c r="D9" s="617"/>
      <c r="E9" s="617"/>
      <c r="F9" s="617"/>
      <c r="G9" s="410" t="s">
        <v>1249</v>
      </c>
      <c r="H9" s="557"/>
      <c r="I9" s="558"/>
      <c r="J9" s="558"/>
    </row>
    <row r="10" spans="1:12" x14ac:dyDescent="0.25">
      <c r="A10" s="237" t="s">
        <v>2635</v>
      </c>
      <c r="B10" s="617"/>
      <c r="C10" s="617"/>
      <c r="D10" s="617"/>
      <c r="E10" s="617"/>
      <c r="F10" s="617"/>
      <c r="G10" s="410" t="s">
        <v>2636</v>
      </c>
      <c r="H10" s="557"/>
      <c r="I10" s="558"/>
      <c r="J10" s="558"/>
    </row>
    <row r="11" spans="1:12" ht="12" customHeight="1" x14ac:dyDescent="0.25">
      <c r="A11" s="239" t="s">
        <v>2637</v>
      </c>
      <c r="B11" s="239"/>
      <c r="C11" s="239"/>
      <c r="D11" s="215"/>
      <c r="E11" s="215"/>
      <c r="F11" s="565"/>
      <c r="G11" s="565"/>
      <c r="H11" s="565"/>
      <c r="I11" s="216"/>
      <c r="J11" s="216"/>
      <c r="K11" s="216"/>
      <c r="L11" s="216"/>
    </row>
    <row r="12" spans="1:12" ht="12" customHeight="1" x14ac:dyDescent="0.25">
      <c r="A12" s="239" t="s">
        <v>5222</v>
      </c>
      <c r="B12" s="239"/>
      <c r="C12" s="239"/>
      <c r="D12" s="215"/>
      <c r="E12" s="215"/>
      <c r="F12" s="215"/>
      <c r="G12" s="215"/>
      <c r="H12" s="215"/>
      <c r="I12" s="216"/>
      <c r="J12" s="216"/>
      <c r="K12" s="216"/>
      <c r="L12" s="216"/>
    </row>
    <row r="13" spans="1:12" x14ac:dyDescent="0.25">
      <c r="A13" s="609" t="s">
        <v>5224</v>
      </c>
      <c r="B13" s="609"/>
      <c r="C13" s="609"/>
      <c r="D13" s="609"/>
      <c r="E13" s="609"/>
      <c r="F13" s="609"/>
      <c r="G13" s="609"/>
      <c r="H13" s="609"/>
      <c r="I13" s="609"/>
      <c r="J13" s="609"/>
    </row>
    <row r="14" spans="1:12" x14ac:dyDescent="0.25">
      <c r="A14" s="610" t="str">
        <f>CONCATENATE("за",ЗАПОЛНИТЬ!$B$17," ",LEFT(ЗАПОЛНИТЬ!$C$17,5),"рік")</f>
        <v>за 2017 рік</v>
      </c>
      <c r="B14" s="610"/>
      <c r="C14" s="610"/>
      <c r="D14" s="610"/>
      <c r="E14" s="610"/>
      <c r="F14" s="610"/>
      <c r="G14" s="610"/>
      <c r="H14" s="610"/>
      <c r="I14" s="610"/>
      <c r="J14" s="610"/>
    </row>
    <row r="15" spans="1:12" x14ac:dyDescent="0.25">
      <c r="I15" s="412" t="s">
        <v>5225</v>
      </c>
    </row>
    <row r="16" spans="1:12" ht="63" x14ac:dyDescent="0.25">
      <c r="A16" s="607" t="s">
        <v>2701</v>
      </c>
      <c r="B16" s="608"/>
      <c r="C16" s="405" t="s">
        <v>1253</v>
      </c>
      <c r="D16" s="405" t="s">
        <v>2677</v>
      </c>
      <c r="E16" s="405" t="s">
        <v>2483</v>
      </c>
      <c r="F16" s="405" t="s">
        <v>2678</v>
      </c>
      <c r="G16" s="405" t="s">
        <v>2679</v>
      </c>
      <c r="H16" s="405" t="s">
        <v>2680</v>
      </c>
      <c r="I16" s="405" t="s">
        <v>2681</v>
      </c>
      <c r="J16" s="405" t="s">
        <v>1069</v>
      </c>
    </row>
    <row r="17" spans="1:10" x14ac:dyDescent="0.25">
      <c r="A17" s="607">
        <v>1</v>
      </c>
      <c r="B17" s="608"/>
      <c r="C17" s="405">
        <v>2</v>
      </c>
      <c r="D17" s="405">
        <v>3</v>
      </c>
      <c r="E17" s="405">
        <v>4</v>
      </c>
      <c r="F17" s="405">
        <v>5</v>
      </c>
      <c r="G17" s="405">
        <v>6</v>
      </c>
      <c r="H17" s="405">
        <v>7</v>
      </c>
      <c r="I17" s="405">
        <v>8</v>
      </c>
      <c r="J17" s="405">
        <v>9</v>
      </c>
    </row>
    <row r="18" spans="1:10" x14ac:dyDescent="0.25">
      <c r="A18" s="603" t="s">
        <v>5193</v>
      </c>
      <c r="B18" s="604"/>
      <c r="C18" s="407" t="s">
        <v>5209</v>
      </c>
      <c r="D18" s="472">
        <f>'1дс_баланс'!E70</f>
        <v>8575443</v>
      </c>
      <c r="E18" s="472">
        <f>'1дс_баланс'!E71</f>
        <v>0</v>
      </c>
      <c r="F18" s="472">
        <f>'1дс_баланс'!E72</f>
        <v>782061</v>
      </c>
      <c r="G18" s="472">
        <f>'1дс_баланс'!E73</f>
        <v>0</v>
      </c>
      <c r="H18" s="472">
        <f>'1дс_баланс'!E74</f>
        <v>0</v>
      </c>
      <c r="I18" s="472">
        <f>'1дс_баланс'!E75</f>
        <v>0</v>
      </c>
      <c r="J18" s="472">
        <f>SUM(D18:I18)</f>
        <v>9357504</v>
      </c>
    </row>
    <row r="19" spans="1:10" x14ac:dyDescent="0.25">
      <c r="A19" s="603" t="s">
        <v>5194</v>
      </c>
      <c r="B19" s="604"/>
      <c r="C19" s="408"/>
      <c r="D19" s="472"/>
      <c r="E19" s="472"/>
      <c r="F19" s="472" t="s">
        <v>5210</v>
      </c>
      <c r="G19" s="472"/>
      <c r="H19" s="472"/>
      <c r="I19" s="472"/>
      <c r="J19" s="472"/>
    </row>
    <row r="20" spans="1:10" x14ac:dyDescent="0.25">
      <c r="A20" s="605" t="s">
        <v>5195</v>
      </c>
      <c r="B20" s="606"/>
      <c r="C20" s="407" t="s">
        <v>5211</v>
      </c>
      <c r="D20" s="472">
        <v>22537875</v>
      </c>
      <c r="E20" s="472">
        <v>0</v>
      </c>
      <c r="F20" s="472">
        <v>-22537875</v>
      </c>
      <c r="G20" s="472">
        <v>0</v>
      </c>
      <c r="H20" s="472">
        <v>0</v>
      </c>
      <c r="I20" s="472">
        <v>0</v>
      </c>
      <c r="J20" s="472">
        <f t="shared" ref="J20:J34" si="0">SUM(D20:I20)</f>
        <v>0</v>
      </c>
    </row>
    <row r="21" spans="1:10" x14ac:dyDescent="0.25">
      <c r="A21" s="605" t="s">
        <v>5196</v>
      </c>
      <c r="B21" s="606"/>
      <c r="C21" s="407" t="s">
        <v>5212</v>
      </c>
      <c r="D21" s="472">
        <v>0</v>
      </c>
      <c r="E21" s="472">
        <v>0</v>
      </c>
      <c r="F21" s="472">
        <v>0</v>
      </c>
      <c r="G21" s="472">
        <v>0</v>
      </c>
      <c r="H21" s="472">
        <v>0</v>
      </c>
      <c r="I21" s="472">
        <v>0</v>
      </c>
      <c r="J21" s="472">
        <f t="shared" si="0"/>
        <v>0</v>
      </c>
    </row>
    <row r="22" spans="1:10" x14ac:dyDescent="0.25">
      <c r="A22" s="605" t="s">
        <v>5197</v>
      </c>
      <c r="B22" s="606"/>
      <c r="C22" s="407" t="s">
        <v>5213</v>
      </c>
      <c r="D22" s="472">
        <v>0</v>
      </c>
      <c r="E22" s="472">
        <v>0</v>
      </c>
      <c r="F22" s="472">
        <v>0</v>
      </c>
      <c r="G22" s="472">
        <v>0</v>
      </c>
      <c r="H22" s="472">
        <v>0</v>
      </c>
      <c r="I22" s="472">
        <v>0</v>
      </c>
      <c r="J22" s="472">
        <f t="shared" si="0"/>
        <v>0</v>
      </c>
    </row>
    <row r="23" spans="1:10" x14ac:dyDescent="0.25">
      <c r="A23" s="603" t="s">
        <v>5198</v>
      </c>
      <c r="B23" s="604"/>
      <c r="C23" s="407" t="s">
        <v>5214</v>
      </c>
      <c r="D23" s="472">
        <f>SUM(D18:D22)</f>
        <v>31113318</v>
      </c>
      <c r="E23" s="472">
        <f t="shared" ref="E23:I23" si="1">SUM(E20:E22)</f>
        <v>0</v>
      </c>
      <c r="F23" s="472">
        <f>SUM(F18:F22)</f>
        <v>-21755814</v>
      </c>
      <c r="G23" s="472">
        <f t="shared" si="1"/>
        <v>0</v>
      </c>
      <c r="H23" s="472">
        <f t="shared" si="1"/>
        <v>0</v>
      </c>
      <c r="I23" s="472">
        <f t="shared" si="1"/>
        <v>0</v>
      </c>
      <c r="J23" s="472">
        <f t="shared" si="0"/>
        <v>9357504</v>
      </c>
    </row>
    <row r="24" spans="1:10" x14ac:dyDescent="0.25">
      <c r="A24" s="603" t="s">
        <v>5199</v>
      </c>
      <c r="B24" s="604"/>
      <c r="C24" s="407"/>
      <c r="D24" s="472"/>
      <c r="E24" s="472"/>
      <c r="F24" s="472"/>
      <c r="G24" s="472"/>
      <c r="H24" s="472"/>
      <c r="I24" s="472"/>
      <c r="J24" s="472"/>
    </row>
    <row r="25" spans="1:10" x14ac:dyDescent="0.25">
      <c r="A25" s="605" t="s">
        <v>5200</v>
      </c>
      <c r="B25" s="606"/>
      <c r="C25" s="407">
        <v>4100</v>
      </c>
      <c r="D25" s="472">
        <v>0</v>
      </c>
      <c r="E25" s="472">
        <v>0</v>
      </c>
      <c r="F25" s="472">
        <v>0</v>
      </c>
      <c r="G25" s="472">
        <v>0</v>
      </c>
      <c r="H25" s="472">
        <v>0</v>
      </c>
      <c r="I25" s="472">
        <v>0</v>
      </c>
      <c r="J25" s="472">
        <f t="shared" si="0"/>
        <v>0</v>
      </c>
    </row>
    <row r="26" spans="1:10" x14ac:dyDescent="0.25">
      <c r="A26" s="605" t="s">
        <v>5201</v>
      </c>
      <c r="B26" s="606"/>
      <c r="C26" s="407" t="s">
        <v>5215</v>
      </c>
      <c r="D26" s="472">
        <v>0</v>
      </c>
      <c r="E26" s="472">
        <v>0</v>
      </c>
      <c r="F26" s="472">
        <v>0</v>
      </c>
      <c r="G26" s="472">
        <v>0</v>
      </c>
      <c r="H26" s="472">
        <v>0</v>
      </c>
      <c r="I26" s="472">
        <v>0</v>
      </c>
      <c r="J26" s="472">
        <f t="shared" si="0"/>
        <v>0</v>
      </c>
    </row>
    <row r="27" spans="1:10" x14ac:dyDescent="0.25">
      <c r="A27" s="618" t="s">
        <v>5202</v>
      </c>
      <c r="B27" s="619"/>
      <c r="C27" s="407" t="s">
        <v>5216</v>
      </c>
      <c r="D27" s="472">
        <v>0</v>
      </c>
      <c r="E27" s="472">
        <v>0</v>
      </c>
      <c r="F27" s="472">
        <v>0</v>
      </c>
      <c r="G27" s="472">
        <v>0</v>
      </c>
      <c r="H27" s="472">
        <v>0</v>
      </c>
      <c r="I27" s="472">
        <v>0</v>
      </c>
      <c r="J27" s="472">
        <f t="shared" si="0"/>
        <v>0</v>
      </c>
    </row>
    <row r="28" spans="1:10" x14ac:dyDescent="0.25">
      <c r="A28" s="618" t="s">
        <v>5203</v>
      </c>
      <c r="B28" s="619"/>
      <c r="C28" s="407">
        <v>4130</v>
      </c>
      <c r="D28" s="472">
        <v>0</v>
      </c>
      <c r="E28" s="472">
        <v>0</v>
      </c>
      <c r="F28" s="472">
        <v>0</v>
      </c>
      <c r="G28" s="472">
        <v>0</v>
      </c>
      <c r="H28" s="472">
        <v>0</v>
      </c>
      <c r="I28" s="472">
        <v>0</v>
      </c>
      <c r="J28" s="472">
        <f t="shared" si="0"/>
        <v>0</v>
      </c>
    </row>
    <row r="29" spans="1:10" x14ac:dyDescent="0.25">
      <c r="A29" s="603" t="s">
        <v>2726</v>
      </c>
      <c r="B29" s="604"/>
      <c r="C29" s="407" t="s">
        <v>5217</v>
      </c>
      <c r="D29" s="472">
        <v>0</v>
      </c>
      <c r="E29" s="472">
        <v>0</v>
      </c>
      <c r="F29" s="472">
        <v>-234026</v>
      </c>
      <c r="G29" s="472">
        <v>0</v>
      </c>
      <c r="H29" s="472">
        <v>0</v>
      </c>
      <c r="I29" s="472">
        <v>0</v>
      </c>
      <c r="J29" s="472">
        <f t="shared" si="0"/>
        <v>-234026</v>
      </c>
    </row>
    <row r="30" spans="1:10" x14ac:dyDescent="0.25">
      <c r="A30" s="603" t="s">
        <v>5204</v>
      </c>
      <c r="B30" s="604"/>
      <c r="C30" s="407" t="s">
        <v>5218</v>
      </c>
      <c r="D30" s="472">
        <v>0</v>
      </c>
      <c r="E30" s="472">
        <v>0</v>
      </c>
      <c r="F30" s="472">
        <v>0</v>
      </c>
      <c r="G30" s="472">
        <v>0</v>
      </c>
      <c r="H30" s="472">
        <v>0</v>
      </c>
      <c r="I30" s="472">
        <v>0</v>
      </c>
      <c r="J30" s="472">
        <f t="shared" si="0"/>
        <v>0</v>
      </c>
    </row>
    <row r="31" spans="1:10" x14ac:dyDescent="0.25">
      <c r="A31" s="603" t="s">
        <v>5205</v>
      </c>
      <c r="B31" s="604"/>
      <c r="C31" s="407" t="s">
        <v>5219</v>
      </c>
      <c r="D31" s="472">
        <v>0</v>
      </c>
      <c r="E31" s="472">
        <v>0</v>
      </c>
      <c r="F31" s="472">
        <v>0</v>
      </c>
      <c r="G31" s="472">
        <v>0</v>
      </c>
      <c r="H31" s="472">
        <v>0</v>
      </c>
      <c r="I31" s="472">
        <v>0</v>
      </c>
      <c r="J31" s="472">
        <f t="shared" si="0"/>
        <v>0</v>
      </c>
    </row>
    <row r="32" spans="1:10" x14ac:dyDescent="0.25">
      <c r="A32" s="603" t="s">
        <v>5206</v>
      </c>
      <c r="B32" s="604"/>
      <c r="C32" s="407" t="s">
        <v>5220</v>
      </c>
      <c r="D32" s="472">
        <v>687959</v>
      </c>
      <c r="E32" s="472">
        <v>0</v>
      </c>
      <c r="F32" s="472">
        <v>324916</v>
      </c>
      <c r="G32" s="472">
        <v>0</v>
      </c>
      <c r="H32" s="472">
        <v>0</v>
      </c>
      <c r="I32" s="472">
        <v>1199066</v>
      </c>
      <c r="J32" s="472">
        <f t="shared" si="0"/>
        <v>2211941</v>
      </c>
    </row>
    <row r="33" spans="1:11" x14ac:dyDescent="0.25">
      <c r="A33" s="603" t="s">
        <v>5207</v>
      </c>
      <c r="B33" s="604"/>
      <c r="C33" s="407" t="s">
        <v>5221</v>
      </c>
      <c r="D33" s="472">
        <f t="shared" ref="D33:I33" si="2">SUM(D25:D32)</f>
        <v>687959</v>
      </c>
      <c r="E33" s="472">
        <f t="shared" si="2"/>
        <v>0</v>
      </c>
      <c r="F33" s="472">
        <f t="shared" si="2"/>
        <v>90890</v>
      </c>
      <c r="G33" s="472">
        <f t="shared" si="2"/>
        <v>0</v>
      </c>
      <c r="H33" s="472">
        <f t="shared" si="2"/>
        <v>0</v>
      </c>
      <c r="I33" s="472">
        <f t="shared" si="2"/>
        <v>1199066</v>
      </c>
      <c r="J33" s="472">
        <f t="shared" si="0"/>
        <v>1977915</v>
      </c>
    </row>
    <row r="34" spans="1:11" x14ac:dyDescent="0.25">
      <c r="A34" s="603" t="s">
        <v>5208</v>
      </c>
      <c r="B34" s="604"/>
      <c r="C34" s="407">
        <v>4310</v>
      </c>
      <c r="D34" s="472">
        <f t="shared" ref="D34:I34" si="3">D23+D33</f>
        <v>31801277</v>
      </c>
      <c r="E34" s="472">
        <f t="shared" si="3"/>
        <v>0</v>
      </c>
      <c r="F34" s="472">
        <f t="shared" si="3"/>
        <v>-21664924</v>
      </c>
      <c r="G34" s="472">
        <f t="shared" si="3"/>
        <v>0</v>
      </c>
      <c r="H34" s="472">
        <f t="shared" si="3"/>
        <v>0</v>
      </c>
      <c r="I34" s="472">
        <f t="shared" si="3"/>
        <v>1199066</v>
      </c>
      <c r="J34" s="472">
        <f t="shared" si="0"/>
        <v>11335419</v>
      </c>
    </row>
    <row r="35" spans="1:11" ht="5.25" customHeight="1" x14ac:dyDescent="0.25"/>
    <row r="36" spans="1:11" x14ac:dyDescent="0.25">
      <c r="A36" s="620" t="s">
        <v>2693</v>
      </c>
      <c r="B36" s="620"/>
      <c r="C36" s="620"/>
      <c r="E36" s="269"/>
      <c r="G36" s="270"/>
      <c r="H36" s="516" t="str">
        <f>ЗАПОЛНИТЬ!F26</f>
        <v>Л.П.КОЛЄСНІК</v>
      </c>
      <c r="I36" s="516"/>
      <c r="J36" s="516"/>
      <c r="K36" s="270"/>
    </row>
    <row r="37" spans="1:11" x14ac:dyDescent="0.25">
      <c r="A37" s="244"/>
      <c r="C37" s="268"/>
      <c r="E37" s="413" t="s">
        <v>1273</v>
      </c>
      <c r="G37" s="272"/>
      <c r="H37" s="518" t="s">
        <v>5104</v>
      </c>
      <c r="I37" s="518"/>
      <c r="J37" s="518"/>
      <c r="K37" s="272"/>
    </row>
    <row r="38" spans="1:11" ht="8.25" hidden="1" customHeight="1" x14ac:dyDescent="0.25">
      <c r="A38" s="244"/>
      <c r="B38" s="244"/>
      <c r="C38" s="216"/>
      <c r="E38" s="216"/>
      <c r="G38" s="267"/>
      <c r="H38" s="216"/>
      <c r="I38" s="216"/>
      <c r="J38" s="216"/>
      <c r="K38" s="267"/>
    </row>
    <row r="39" spans="1:11" ht="31.5" customHeight="1" x14ac:dyDescent="0.25">
      <c r="A39" s="621" t="s">
        <v>5190</v>
      </c>
      <c r="B39" s="621"/>
      <c r="C39" s="621"/>
      <c r="E39" s="269"/>
      <c r="G39" s="270"/>
      <c r="H39" s="516" t="str">
        <f>ЗАПОЛНИТЬ!F28</f>
        <v>Б.І.НОВІК</v>
      </c>
      <c r="I39" s="516"/>
      <c r="J39" s="516"/>
      <c r="K39" s="270"/>
    </row>
    <row r="40" spans="1:11" x14ac:dyDescent="0.25">
      <c r="A40" s="216"/>
      <c r="C40" s="216"/>
      <c r="E40" s="413" t="s">
        <v>1273</v>
      </c>
      <c r="G40" s="272"/>
      <c r="H40" s="518" t="s">
        <v>5104</v>
      </c>
      <c r="I40" s="518"/>
      <c r="J40" s="518"/>
      <c r="K40" s="272"/>
    </row>
    <row r="41" spans="1:11" x14ac:dyDescent="0.25">
      <c r="G41" s="411"/>
    </row>
  </sheetData>
  <mergeCells count="40">
    <mergeCell ref="A36:C36"/>
    <mergeCell ref="A39:C39"/>
    <mergeCell ref="A29:B29"/>
    <mergeCell ref="A30:B30"/>
    <mergeCell ref="A26:B26"/>
    <mergeCell ref="A27:B27"/>
    <mergeCell ref="H40:J40"/>
    <mergeCell ref="G1:J2"/>
    <mergeCell ref="A34:B34"/>
    <mergeCell ref="B6:F6"/>
    <mergeCell ref="B7:F7"/>
    <mergeCell ref="B8:F8"/>
    <mergeCell ref="B9:F9"/>
    <mergeCell ref="B10:F10"/>
    <mergeCell ref="A28:B28"/>
    <mergeCell ref="A31:B31"/>
    <mergeCell ref="A32:B32"/>
    <mergeCell ref="A33:B33"/>
    <mergeCell ref="A20:B20"/>
    <mergeCell ref="H36:J36"/>
    <mergeCell ref="H37:J37"/>
    <mergeCell ref="H39:J39"/>
    <mergeCell ref="H4:J4"/>
    <mergeCell ref="H6:J6"/>
    <mergeCell ref="H7:J7"/>
    <mergeCell ref="A17:B17"/>
    <mergeCell ref="H8:J8"/>
    <mergeCell ref="H9:J9"/>
    <mergeCell ref="A18:B18"/>
    <mergeCell ref="A19:B19"/>
    <mergeCell ref="A25:B25"/>
    <mergeCell ref="H10:J10"/>
    <mergeCell ref="F11:H11"/>
    <mergeCell ref="A24:B24"/>
    <mergeCell ref="A16:B16"/>
    <mergeCell ref="A13:J13"/>
    <mergeCell ref="A14:J14"/>
    <mergeCell ref="A21:B21"/>
    <mergeCell ref="A22:B22"/>
    <mergeCell ref="A23:B23"/>
  </mergeCells>
  <pageMargins left="0.15748031496062992" right="0.15748031496062992" top="0.11811023622047245" bottom="0.15748031496062992" header="0.11811023622047245" footer="0.15748031496062992"/>
  <pageSetup paperSize="9" scale="94"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opLeftCell="A58" zoomScaleNormal="100" workbookViewId="0">
      <selection activeCell="C72" sqref="C72:N73"/>
    </sheetView>
  </sheetViews>
  <sheetFormatPr defaultRowHeight="15" x14ac:dyDescent="0.25"/>
  <cols>
    <col min="1" max="1" width="40.28515625" style="216" customWidth="1"/>
    <col min="2" max="2" width="5.42578125" style="216" customWidth="1"/>
    <col min="3" max="3" width="10.42578125" style="216" customWidth="1"/>
    <col min="4" max="4" width="10.140625" style="216" bestFit="1" customWidth="1"/>
    <col min="5" max="13" width="9.28515625" style="216" bestFit="1" customWidth="1"/>
    <col min="14" max="14" width="8.28515625" style="216" customWidth="1"/>
    <col min="15" max="15" width="10.42578125" style="216" customWidth="1"/>
    <col min="16" max="16" width="11.42578125" style="216" customWidth="1"/>
    <col min="17" max="18" width="9.28515625" style="216" bestFit="1" customWidth="1"/>
    <col min="19" max="16384" width="9.140625" style="216"/>
  </cols>
  <sheetData>
    <row r="1" spans="1:18" ht="15.75" customHeight="1" x14ac:dyDescent="0.25">
      <c r="A1" s="387"/>
      <c r="B1" s="387"/>
      <c r="C1" s="387"/>
      <c r="D1" s="387"/>
      <c r="E1" s="387"/>
      <c r="F1" s="387"/>
      <c r="M1" s="542" t="s">
        <v>5591</v>
      </c>
      <c r="N1" s="542"/>
      <c r="O1" s="542"/>
      <c r="P1" s="542"/>
      <c r="Q1" s="542"/>
      <c r="R1" s="542"/>
    </row>
    <row r="2" spans="1:18" ht="15.75" x14ac:dyDescent="0.25">
      <c r="A2" s="387"/>
      <c r="B2" s="387"/>
      <c r="C2" s="387"/>
      <c r="D2" s="387"/>
      <c r="E2" s="387"/>
      <c r="F2" s="387"/>
      <c r="M2" s="542"/>
      <c r="N2" s="542"/>
      <c r="O2" s="542"/>
      <c r="P2" s="542"/>
      <c r="Q2" s="542"/>
      <c r="R2" s="542"/>
    </row>
    <row r="3" spans="1:18" ht="15.75" hidden="1" x14ac:dyDescent="0.25">
      <c r="A3" s="387"/>
      <c r="B3" s="387"/>
      <c r="C3" s="387"/>
      <c r="D3" s="387"/>
      <c r="E3" s="387"/>
      <c r="F3" s="387"/>
      <c r="G3" s="387"/>
      <c r="H3" s="387"/>
      <c r="I3" s="387"/>
      <c r="J3" s="387"/>
    </row>
    <row r="4" spans="1:18" s="465" customFormat="1" ht="9" customHeight="1" x14ac:dyDescent="0.25">
      <c r="P4" s="611" t="s">
        <v>1075</v>
      </c>
      <c r="Q4" s="612"/>
      <c r="R4" s="613"/>
    </row>
    <row r="5" spans="1:18" ht="15.75" x14ac:dyDescent="0.25">
      <c r="A5" s="215"/>
      <c r="B5" s="215"/>
      <c r="C5" s="215"/>
      <c r="D5" s="387"/>
      <c r="E5" s="237"/>
      <c r="F5" s="387"/>
      <c r="O5" s="381" t="s">
        <v>2632</v>
      </c>
      <c r="P5" s="380"/>
      <c r="Q5" s="380"/>
      <c r="R5" s="378" t="s">
        <v>2633</v>
      </c>
    </row>
    <row r="6" spans="1:18" ht="26.25" x14ac:dyDescent="0.25">
      <c r="A6" s="238" t="s">
        <v>5595</v>
      </c>
      <c r="B6" s="614" t="str">
        <f>ЗАПОЛНИТЬ!B3</f>
        <v>Відділ освіти виконавчого комітету Апостолівської міської ради</v>
      </c>
      <c r="C6" s="614"/>
      <c r="D6" s="614"/>
      <c r="E6" s="614"/>
      <c r="F6" s="614"/>
      <c r="G6" s="614"/>
      <c r="H6" s="614"/>
      <c r="I6" s="614"/>
      <c r="J6" s="614"/>
      <c r="K6" s="614"/>
      <c r="L6" s="614"/>
      <c r="M6" s="614"/>
      <c r="N6" s="546" t="s">
        <v>6</v>
      </c>
      <c r="O6" s="547"/>
      <c r="P6" s="548" t="str">
        <f>ЗАПОЛНИТЬ!B13</f>
        <v>40220031</v>
      </c>
      <c r="Q6" s="549"/>
      <c r="R6" s="549"/>
    </row>
    <row r="7" spans="1:18" x14ac:dyDescent="0.25">
      <c r="A7" s="237" t="s">
        <v>1246</v>
      </c>
      <c r="B7" s="615" t="str">
        <f>ЗАПОЛНИТЬ!B5</f>
        <v>м.Апостолове</v>
      </c>
      <c r="C7" s="615"/>
      <c r="D7" s="615"/>
      <c r="E7" s="615"/>
      <c r="F7" s="615"/>
      <c r="G7" s="615"/>
      <c r="H7" s="615"/>
      <c r="I7" s="615"/>
      <c r="J7" s="615"/>
      <c r="K7" s="615"/>
      <c r="L7" s="615"/>
      <c r="M7" s="615"/>
      <c r="N7" s="546" t="s">
        <v>1247</v>
      </c>
      <c r="O7" s="547"/>
      <c r="P7" s="549">
        <f>ЗАПОЛНИТЬ!B14</f>
        <v>1220310100</v>
      </c>
      <c r="Q7" s="549"/>
      <c r="R7" s="549"/>
    </row>
    <row r="8" spans="1:18" ht="15" customHeight="1" x14ac:dyDescent="0.25">
      <c r="A8" s="238" t="s">
        <v>8</v>
      </c>
      <c r="B8" s="616" t="str">
        <f>ЗАПОЛНИТЬ!D15</f>
        <v>Орган місцевого самоврядування</v>
      </c>
      <c r="C8" s="616"/>
      <c r="D8" s="616"/>
      <c r="E8" s="616"/>
      <c r="F8" s="616"/>
      <c r="G8" s="616"/>
      <c r="H8" s="616"/>
      <c r="I8" s="616"/>
      <c r="J8" s="616"/>
      <c r="K8" s="616"/>
      <c r="L8" s="616"/>
      <c r="M8" s="616"/>
      <c r="N8" s="546" t="s">
        <v>7</v>
      </c>
      <c r="O8" s="547"/>
      <c r="P8" s="561">
        <f>ЗАПОЛНИТЬ!B15</f>
        <v>420</v>
      </c>
      <c r="Q8" s="562"/>
      <c r="R8" s="563"/>
    </row>
    <row r="9" spans="1:18" x14ac:dyDescent="0.25">
      <c r="A9" s="237" t="s">
        <v>2634</v>
      </c>
      <c r="B9" s="617"/>
      <c r="C9" s="617"/>
      <c r="D9" s="617"/>
      <c r="E9" s="617"/>
      <c r="F9" s="617"/>
      <c r="G9" s="617"/>
      <c r="H9" s="617"/>
      <c r="I9" s="617"/>
      <c r="J9" s="617"/>
      <c r="K9" s="617"/>
      <c r="L9" s="617"/>
      <c r="M9" s="617"/>
      <c r="N9" s="546" t="s">
        <v>1249</v>
      </c>
      <c r="O9" s="547"/>
      <c r="P9" s="557"/>
      <c r="Q9" s="558"/>
      <c r="R9" s="558"/>
    </row>
    <row r="10" spans="1:18" x14ac:dyDescent="0.25">
      <c r="A10" s="237" t="s">
        <v>2635</v>
      </c>
      <c r="B10" s="646"/>
      <c r="C10" s="646"/>
      <c r="D10" s="646"/>
      <c r="E10" s="646"/>
      <c r="F10" s="646"/>
      <c r="G10" s="646"/>
      <c r="H10" s="646"/>
      <c r="I10" s="646"/>
      <c r="J10" s="646"/>
      <c r="K10" s="646"/>
      <c r="L10" s="646"/>
      <c r="M10" s="646"/>
      <c r="N10" s="546" t="s">
        <v>2636</v>
      </c>
      <c r="O10" s="547"/>
      <c r="P10" s="557"/>
      <c r="Q10" s="558"/>
      <c r="R10" s="558"/>
    </row>
    <row r="11" spans="1:18" ht="11.25" customHeight="1" x14ac:dyDescent="0.25">
      <c r="A11" s="410" t="s">
        <v>2637</v>
      </c>
      <c r="B11" s="239"/>
      <c r="C11" s="239"/>
      <c r="D11" s="215"/>
      <c r="E11" s="215"/>
      <c r="F11" s="565"/>
      <c r="G11" s="565"/>
      <c r="H11" s="565"/>
    </row>
    <row r="12" spans="1:18" ht="11.25" customHeight="1" x14ac:dyDescent="0.25">
      <c r="A12" s="410" t="s">
        <v>5594</v>
      </c>
      <c r="B12" s="239"/>
      <c r="C12" s="239"/>
      <c r="D12" s="215"/>
      <c r="E12" s="215"/>
      <c r="F12" s="215"/>
      <c r="G12" s="215"/>
      <c r="H12" s="215"/>
    </row>
    <row r="13" spans="1:18" ht="15.75" x14ac:dyDescent="0.25">
      <c r="A13" s="609" t="s">
        <v>5593</v>
      </c>
      <c r="B13" s="609"/>
      <c r="C13" s="609"/>
      <c r="D13" s="609"/>
      <c r="E13" s="609"/>
      <c r="F13" s="609"/>
      <c r="G13" s="609"/>
      <c r="H13" s="609"/>
      <c r="I13" s="609"/>
      <c r="J13" s="609"/>
      <c r="K13" s="609"/>
      <c r="L13" s="609"/>
      <c r="M13" s="609"/>
      <c r="N13" s="609"/>
      <c r="O13" s="609"/>
      <c r="P13" s="609"/>
      <c r="Q13" s="609"/>
      <c r="R13" s="609"/>
    </row>
    <row r="14" spans="1:18" ht="15.75" x14ac:dyDescent="0.25">
      <c r="A14" s="610" t="str">
        <f>CONCATENATE("за",ЗАПОЛНИТЬ!$B$17," ",LEFT(ЗАПОЛНИТЬ!$C$17,5),"рік")</f>
        <v>за 2017 рік</v>
      </c>
      <c r="B14" s="610"/>
      <c r="C14" s="610"/>
      <c r="D14" s="610"/>
      <c r="E14" s="610"/>
      <c r="F14" s="610"/>
      <c r="G14" s="610"/>
      <c r="H14" s="610"/>
      <c r="I14" s="610"/>
      <c r="J14" s="610"/>
      <c r="K14" s="610"/>
      <c r="L14" s="610"/>
      <c r="M14" s="610"/>
      <c r="N14" s="610"/>
      <c r="O14" s="610"/>
      <c r="P14" s="610"/>
      <c r="Q14" s="610"/>
      <c r="R14" s="610"/>
    </row>
    <row r="15" spans="1:18" ht="15.75" x14ac:dyDescent="0.25">
      <c r="P15" s="464" t="s">
        <v>5592</v>
      </c>
    </row>
    <row r="16" spans="1:18" ht="15.75" x14ac:dyDescent="0.25">
      <c r="A16" s="644" t="s">
        <v>5334</v>
      </c>
      <c r="B16" s="644"/>
      <c r="C16" s="644"/>
      <c r="D16" s="644"/>
      <c r="E16" s="644"/>
      <c r="F16" s="644"/>
      <c r="G16" s="644"/>
      <c r="H16" s="644"/>
      <c r="I16" s="644"/>
      <c r="J16" s="644"/>
      <c r="K16" s="644"/>
      <c r="L16" s="644"/>
      <c r="M16" s="644"/>
      <c r="N16" s="644"/>
      <c r="O16" s="644"/>
      <c r="P16" s="644"/>
      <c r="Q16" s="644"/>
      <c r="R16" s="644"/>
    </row>
    <row r="17" spans="1:18" ht="34.5" customHeight="1" x14ac:dyDescent="0.25">
      <c r="A17" s="625" t="s">
        <v>5333</v>
      </c>
      <c r="B17" s="626" t="s">
        <v>1253</v>
      </c>
      <c r="C17" s="625" t="s">
        <v>5193</v>
      </c>
      <c r="D17" s="625"/>
      <c r="E17" s="625" t="s">
        <v>5332</v>
      </c>
      <c r="F17" s="625"/>
      <c r="G17" s="625" t="s">
        <v>5273</v>
      </c>
      <c r="H17" s="625"/>
      <c r="I17" s="625" t="s">
        <v>5272</v>
      </c>
      <c r="J17" s="625"/>
      <c r="K17" s="626" t="s">
        <v>5331</v>
      </c>
      <c r="L17" s="626" t="s">
        <v>5330</v>
      </c>
      <c r="M17" s="625" t="s">
        <v>5269</v>
      </c>
      <c r="N17" s="625"/>
      <c r="O17" s="625" t="s">
        <v>5208</v>
      </c>
      <c r="P17" s="625"/>
      <c r="Q17" s="625" t="s">
        <v>5329</v>
      </c>
      <c r="R17" s="625"/>
    </row>
    <row r="18" spans="1:18" ht="129.75" customHeight="1" x14ac:dyDescent="0.25">
      <c r="A18" s="625"/>
      <c r="B18" s="626"/>
      <c r="C18" s="423" t="s">
        <v>5264</v>
      </c>
      <c r="D18" s="423" t="s">
        <v>5327</v>
      </c>
      <c r="E18" s="423" t="s">
        <v>5265</v>
      </c>
      <c r="F18" s="423" t="s">
        <v>5328</v>
      </c>
      <c r="G18" s="423" t="s">
        <v>5264</v>
      </c>
      <c r="H18" s="423" t="s">
        <v>5266</v>
      </c>
      <c r="I18" s="423" t="s">
        <v>5264</v>
      </c>
      <c r="J18" s="423" t="s">
        <v>5327</v>
      </c>
      <c r="K18" s="626"/>
      <c r="L18" s="626"/>
      <c r="M18" s="423" t="s">
        <v>5265</v>
      </c>
      <c r="N18" s="423" t="s">
        <v>5328</v>
      </c>
      <c r="O18" s="423" t="s">
        <v>5264</v>
      </c>
      <c r="P18" s="423" t="s">
        <v>5327</v>
      </c>
      <c r="Q18" s="241" t="s">
        <v>5262</v>
      </c>
      <c r="R18" s="241" t="s">
        <v>5261</v>
      </c>
    </row>
    <row r="19" spans="1:18" x14ac:dyDescent="0.25">
      <c r="A19" s="377">
        <v>1</v>
      </c>
      <c r="B19" s="377">
        <v>2</v>
      </c>
      <c r="C19" s="377">
        <v>3</v>
      </c>
      <c r="D19" s="377">
        <v>4</v>
      </c>
      <c r="E19" s="377">
        <v>5</v>
      </c>
      <c r="F19" s="377">
        <v>6</v>
      </c>
      <c r="G19" s="377">
        <v>7</v>
      </c>
      <c r="H19" s="377">
        <v>8</v>
      </c>
      <c r="I19" s="377">
        <v>9</v>
      </c>
      <c r="J19" s="377">
        <v>10</v>
      </c>
      <c r="K19" s="377">
        <v>11</v>
      </c>
      <c r="L19" s="377">
        <v>12</v>
      </c>
      <c r="M19" s="377">
        <v>13</v>
      </c>
      <c r="N19" s="377">
        <v>14</v>
      </c>
      <c r="O19" s="377">
        <v>15</v>
      </c>
      <c r="P19" s="377">
        <v>16</v>
      </c>
      <c r="Q19" s="377">
        <v>17</v>
      </c>
      <c r="R19" s="377">
        <v>18</v>
      </c>
    </row>
    <row r="20" spans="1:18" x14ac:dyDescent="0.25">
      <c r="A20" s="391" t="s">
        <v>2645</v>
      </c>
      <c r="B20" s="428" t="s">
        <v>1057</v>
      </c>
      <c r="C20" s="275">
        <v>0</v>
      </c>
      <c r="D20" s="275">
        <v>0</v>
      </c>
      <c r="E20" s="275">
        <v>0</v>
      </c>
      <c r="F20" s="275">
        <v>0</v>
      </c>
      <c r="G20" s="275">
        <v>0</v>
      </c>
      <c r="H20" s="275">
        <v>0</v>
      </c>
      <c r="I20" s="275">
        <v>0</v>
      </c>
      <c r="J20" s="275">
        <v>0</v>
      </c>
      <c r="K20" s="275">
        <v>0</v>
      </c>
      <c r="L20" s="275">
        <v>0</v>
      </c>
      <c r="M20" s="275">
        <v>0</v>
      </c>
      <c r="N20" s="275">
        <v>0</v>
      </c>
      <c r="O20" s="275">
        <f>C20+E20-G20+I20+K20+M20</f>
        <v>0</v>
      </c>
      <c r="P20" s="275">
        <f>D20+F20-H20+J20+L20+N20</f>
        <v>0</v>
      </c>
      <c r="Q20" s="275">
        <v>0</v>
      </c>
      <c r="R20" s="275">
        <v>0</v>
      </c>
    </row>
    <row r="21" spans="1:18" x14ac:dyDescent="0.25">
      <c r="A21" s="391" t="s">
        <v>5326</v>
      </c>
      <c r="B21" s="428" t="s">
        <v>1058</v>
      </c>
      <c r="C21" s="275">
        <v>0</v>
      </c>
      <c r="D21" s="275">
        <v>0</v>
      </c>
      <c r="E21" s="275">
        <v>0</v>
      </c>
      <c r="F21" s="275">
        <v>0</v>
      </c>
      <c r="G21" s="275">
        <v>0</v>
      </c>
      <c r="H21" s="275">
        <v>0</v>
      </c>
      <c r="I21" s="275">
        <v>0</v>
      </c>
      <c r="J21" s="275">
        <v>0</v>
      </c>
      <c r="K21" s="275">
        <v>0</v>
      </c>
      <c r="L21" s="275">
        <v>0</v>
      </c>
      <c r="M21" s="275">
        <v>0</v>
      </c>
      <c r="N21" s="275">
        <v>0</v>
      </c>
      <c r="O21" s="275">
        <f t="shared" ref="O21:O36" si="0">C21+E21-G21+I21+K21+M21</f>
        <v>0</v>
      </c>
      <c r="P21" s="275">
        <f t="shared" ref="P21:P36" si="1">D21+F21-H21+J21+L21+N21</f>
        <v>0</v>
      </c>
      <c r="Q21" s="275">
        <v>0</v>
      </c>
      <c r="R21" s="275">
        <v>0</v>
      </c>
    </row>
    <row r="22" spans="1:18" x14ac:dyDescent="0.25">
      <c r="A22" s="391" t="s">
        <v>5325</v>
      </c>
      <c r="B22" s="428" t="s">
        <v>1059</v>
      </c>
      <c r="C22" s="275">
        <v>0</v>
      </c>
      <c r="D22" s="275">
        <v>0</v>
      </c>
      <c r="E22" s="275">
        <v>0</v>
      </c>
      <c r="F22" s="275">
        <v>0</v>
      </c>
      <c r="G22" s="275">
        <v>0</v>
      </c>
      <c r="H22" s="275">
        <v>0</v>
      </c>
      <c r="I22" s="275">
        <v>0</v>
      </c>
      <c r="J22" s="275">
        <v>0</v>
      </c>
      <c r="K22" s="275">
        <v>0</v>
      </c>
      <c r="L22" s="275">
        <v>0</v>
      </c>
      <c r="M22" s="275">
        <v>0</v>
      </c>
      <c r="N22" s="275">
        <v>0</v>
      </c>
      <c r="O22" s="275">
        <f t="shared" si="0"/>
        <v>0</v>
      </c>
      <c r="P22" s="275">
        <f t="shared" si="1"/>
        <v>0</v>
      </c>
      <c r="Q22" s="275">
        <v>0</v>
      </c>
      <c r="R22" s="275">
        <v>0</v>
      </c>
    </row>
    <row r="23" spans="1:18" x14ac:dyDescent="0.25">
      <c r="A23" s="391" t="s">
        <v>5324</v>
      </c>
      <c r="B23" s="428" t="s">
        <v>1060</v>
      </c>
      <c r="C23" s="275">
        <v>19934078</v>
      </c>
      <c r="D23" s="275">
        <v>16819079</v>
      </c>
      <c r="E23" s="275">
        <v>0</v>
      </c>
      <c r="F23" s="275">
        <v>0</v>
      </c>
      <c r="G23" s="275">
        <v>42462</v>
      </c>
      <c r="H23" s="275">
        <v>42462</v>
      </c>
      <c r="I23" s="275">
        <v>207023</v>
      </c>
      <c r="J23" s="275">
        <v>108528</v>
      </c>
      <c r="K23" s="275">
        <v>0</v>
      </c>
      <c r="L23" s="275">
        <v>182649</v>
      </c>
      <c r="M23" s="275">
        <v>0</v>
      </c>
      <c r="N23" s="275">
        <v>0</v>
      </c>
      <c r="O23" s="275">
        <f t="shared" si="0"/>
        <v>20098639</v>
      </c>
      <c r="P23" s="275">
        <f t="shared" si="1"/>
        <v>17067794</v>
      </c>
      <c r="Q23" s="275">
        <v>0</v>
      </c>
      <c r="R23" s="275">
        <v>0</v>
      </c>
    </row>
    <row r="24" spans="1:18" x14ac:dyDescent="0.25">
      <c r="A24" s="391" t="s">
        <v>5323</v>
      </c>
      <c r="B24" s="428" t="s">
        <v>1061</v>
      </c>
      <c r="C24" s="275">
        <v>2737788</v>
      </c>
      <c r="D24" s="275">
        <v>1520991</v>
      </c>
      <c r="E24" s="275">
        <v>0</v>
      </c>
      <c r="F24" s="275">
        <v>0</v>
      </c>
      <c r="G24" s="275">
        <v>394082</v>
      </c>
      <c r="H24" s="275">
        <v>394082</v>
      </c>
      <c r="I24" s="275">
        <v>323113</v>
      </c>
      <c r="J24" s="275">
        <v>33607</v>
      </c>
      <c r="K24" s="275">
        <v>0</v>
      </c>
      <c r="L24" s="275">
        <v>119526</v>
      </c>
      <c r="M24" s="275">
        <v>0</v>
      </c>
      <c r="N24" s="275">
        <v>0</v>
      </c>
      <c r="O24" s="275">
        <f t="shared" si="0"/>
        <v>2666819</v>
      </c>
      <c r="P24" s="275">
        <f t="shared" si="1"/>
        <v>1280042</v>
      </c>
      <c r="Q24" s="275">
        <v>0</v>
      </c>
      <c r="R24" s="275">
        <v>0</v>
      </c>
    </row>
    <row r="25" spans="1:18" x14ac:dyDescent="0.25">
      <c r="A25" s="391" t="s">
        <v>5322</v>
      </c>
      <c r="B25" s="428" t="s">
        <v>1062</v>
      </c>
      <c r="C25" s="275">
        <v>2147367</v>
      </c>
      <c r="D25" s="275">
        <v>885300</v>
      </c>
      <c r="E25" s="275">
        <v>0</v>
      </c>
      <c r="F25" s="275">
        <v>0</v>
      </c>
      <c r="G25" s="275">
        <v>35003</v>
      </c>
      <c r="H25" s="275">
        <v>35003</v>
      </c>
      <c r="I25" s="275">
        <v>0</v>
      </c>
      <c r="J25" s="275">
        <v>0</v>
      </c>
      <c r="K25" s="275">
        <v>0</v>
      </c>
      <c r="L25" s="275">
        <v>167851</v>
      </c>
      <c r="M25" s="275">
        <v>0</v>
      </c>
      <c r="N25" s="275">
        <v>0</v>
      </c>
      <c r="O25" s="275">
        <f t="shared" si="0"/>
        <v>2112364</v>
      </c>
      <c r="P25" s="275">
        <f t="shared" si="1"/>
        <v>1018148</v>
      </c>
      <c r="Q25" s="275">
        <v>0</v>
      </c>
      <c r="R25" s="275">
        <v>0</v>
      </c>
    </row>
    <row r="26" spans="1:18" x14ac:dyDescent="0.25">
      <c r="A26" s="391" t="s">
        <v>5321</v>
      </c>
      <c r="B26" s="428" t="s">
        <v>1063</v>
      </c>
      <c r="C26" s="275">
        <v>1552040</v>
      </c>
      <c r="D26" s="275">
        <v>988399</v>
      </c>
      <c r="E26" s="275">
        <v>0</v>
      </c>
      <c r="F26" s="275">
        <v>0</v>
      </c>
      <c r="G26" s="275">
        <v>72727</v>
      </c>
      <c r="H26" s="275">
        <v>49149</v>
      </c>
      <c r="I26" s="275">
        <v>293409</v>
      </c>
      <c r="J26" s="275">
        <v>29341</v>
      </c>
      <c r="K26" s="275">
        <v>0</v>
      </c>
      <c r="L26" s="275">
        <v>20692</v>
      </c>
      <c r="M26" s="275">
        <v>0</v>
      </c>
      <c r="N26" s="275">
        <v>0</v>
      </c>
      <c r="O26" s="275">
        <f t="shared" si="0"/>
        <v>1772722</v>
      </c>
      <c r="P26" s="275">
        <f t="shared" si="1"/>
        <v>989283</v>
      </c>
      <c r="Q26" s="275">
        <v>0</v>
      </c>
      <c r="R26" s="275">
        <v>0</v>
      </c>
    </row>
    <row r="27" spans="1:18" x14ac:dyDescent="0.25">
      <c r="A27" s="391" t="s">
        <v>5320</v>
      </c>
      <c r="B27" s="428" t="s">
        <v>1064</v>
      </c>
      <c r="C27" s="275">
        <v>38058</v>
      </c>
      <c r="D27" s="275">
        <v>0</v>
      </c>
      <c r="E27" s="275">
        <v>0</v>
      </c>
      <c r="F27" s="275">
        <v>0</v>
      </c>
      <c r="G27" s="275">
        <v>2632</v>
      </c>
      <c r="H27" s="275">
        <v>0</v>
      </c>
      <c r="I27" s="275">
        <v>0</v>
      </c>
      <c r="J27" s="275">
        <v>0</v>
      </c>
      <c r="K27" s="275">
        <v>0</v>
      </c>
      <c r="L27" s="275">
        <v>0</v>
      </c>
      <c r="M27" s="275">
        <v>0</v>
      </c>
      <c r="N27" s="275">
        <v>0</v>
      </c>
      <c r="O27" s="275">
        <f t="shared" si="0"/>
        <v>35426</v>
      </c>
      <c r="P27" s="275">
        <f t="shared" si="1"/>
        <v>0</v>
      </c>
      <c r="Q27" s="275">
        <v>0</v>
      </c>
      <c r="R27" s="275">
        <v>0</v>
      </c>
    </row>
    <row r="28" spans="1:18" x14ac:dyDescent="0.25">
      <c r="A28" s="391" t="s">
        <v>5319</v>
      </c>
      <c r="B28" s="428" t="s">
        <v>1065</v>
      </c>
      <c r="C28" s="275">
        <v>358</v>
      </c>
      <c r="D28" s="275">
        <v>0</v>
      </c>
      <c r="E28" s="275">
        <v>0</v>
      </c>
      <c r="F28" s="275">
        <v>0</v>
      </c>
      <c r="G28" s="275">
        <v>0</v>
      </c>
      <c r="H28" s="275">
        <v>0</v>
      </c>
      <c r="I28" s="275">
        <v>0</v>
      </c>
      <c r="J28" s="275">
        <v>0</v>
      </c>
      <c r="K28" s="275">
        <v>0</v>
      </c>
      <c r="L28" s="275">
        <v>0</v>
      </c>
      <c r="M28" s="275">
        <v>0</v>
      </c>
      <c r="N28" s="275">
        <v>0</v>
      </c>
      <c r="O28" s="275">
        <f t="shared" si="0"/>
        <v>358</v>
      </c>
      <c r="P28" s="275">
        <f t="shared" si="1"/>
        <v>0</v>
      </c>
      <c r="Q28" s="275">
        <v>0</v>
      </c>
      <c r="R28" s="275">
        <v>0</v>
      </c>
    </row>
    <row r="29" spans="1:18" x14ac:dyDescent="0.25">
      <c r="A29" s="391" t="s">
        <v>5318</v>
      </c>
      <c r="B29" s="428">
        <v>100</v>
      </c>
      <c r="C29" s="275">
        <v>0</v>
      </c>
      <c r="D29" s="275">
        <v>0</v>
      </c>
      <c r="E29" s="275">
        <v>0</v>
      </c>
      <c r="F29" s="275">
        <v>0</v>
      </c>
      <c r="G29" s="275">
        <v>0</v>
      </c>
      <c r="H29" s="275">
        <v>0</v>
      </c>
      <c r="I29" s="275">
        <v>0</v>
      </c>
      <c r="J29" s="275">
        <v>0</v>
      </c>
      <c r="K29" s="275">
        <v>0</v>
      </c>
      <c r="L29" s="275">
        <v>0</v>
      </c>
      <c r="M29" s="275">
        <v>0</v>
      </c>
      <c r="N29" s="275">
        <v>0</v>
      </c>
      <c r="O29" s="275">
        <f t="shared" si="0"/>
        <v>0</v>
      </c>
      <c r="P29" s="275">
        <f t="shared" si="1"/>
        <v>0</v>
      </c>
      <c r="Q29" s="275">
        <v>0</v>
      </c>
      <c r="R29" s="275">
        <v>0</v>
      </c>
    </row>
    <row r="30" spans="1:18" x14ac:dyDescent="0.25">
      <c r="A30" s="391" t="s">
        <v>5317</v>
      </c>
      <c r="B30" s="428">
        <v>110</v>
      </c>
      <c r="C30" s="275">
        <v>1771670</v>
      </c>
      <c r="D30" s="275">
        <v>885835</v>
      </c>
      <c r="E30" s="275">
        <v>0</v>
      </c>
      <c r="F30" s="275">
        <v>0</v>
      </c>
      <c r="G30" s="275">
        <v>227826</v>
      </c>
      <c r="H30" s="275">
        <v>113913</v>
      </c>
      <c r="I30" s="275">
        <v>320866</v>
      </c>
      <c r="J30" s="275">
        <v>160433</v>
      </c>
      <c r="K30" s="275">
        <v>0</v>
      </c>
      <c r="L30" s="275">
        <v>0</v>
      </c>
      <c r="M30" s="275">
        <v>0</v>
      </c>
      <c r="N30" s="275">
        <v>0</v>
      </c>
      <c r="O30" s="275">
        <f t="shared" si="0"/>
        <v>1864710</v>
      </c>
      <c r="P30" s="275">
        <f t="shared" si="1"/>
        <v>932355</v>
      </c>
      <c r="Q30" s="275">
        <v>0</v>
      </c>
      <c r="R30" s="275">
        <v>0</v>
      </c>
    </row>
    <row r="31" spans="1:18" x14ac:dyDescent="0.25">
      <c r="A31" s="391" t="s">
        <v>5316</v>
      </c>
      <c r="B31" s="428">
        <v>120</v>
      </c>
      <c r="C31" s="275">
        <v>2878980</v>
      </c>
      <c r="D31" s="275">
        <v>1421385</v>
      </c>
      <c r="E31" s="275">
        <v>0</v>
      </c>
      <c r="F31" s="275">
        <v>0</v>
      </c>
      <c r="G31" s="275">
        <v>194937</v>
      </c>
      <c r="H31" s="275">
        <v>97468.5</v>
      </c>
      <c r="I31" s="275">
        <v>502504</v>
      </c>
      <c r="J31" s="275">
        <v>251252</v>
      </c>
      <c r="K31" s="275">
        <v>0</v>
      </c>
      <c r="L31" s="275">
        <v>0</v>
      </c>
      <c r="M31" s="275">
        <v>0</v>
      </c>
      <c r="N31" s="275">
        <v>0</v>
      </c>
      <c r="O31" s="275">
        <f t="shared" si="0"/>
        <v>3186547</v>
      </c>
      <c r="P31" s="480">
        <f>D31+F31-H31+J31+L31+N31</f>
        <v>1575168.5</v>
      </c>
      <c r="Q31" s="275">
        <v>0</v>
      </c>
      <c r="R31" s="275">
        <v>0</v>
      </c>
    </row>
    <row r="32" spans="1:18" x14ac:dyDescent="0.25">
      <c r="A32" s="391" t="s">
        <v>5315</v>
      </c>
      <c r="B32" s="428">
        <v>130</v>
      </c>
      <c r="C32" s="275">
        <v>33771</v>
      </c>
      <c r="D32" s="275">
        <v>16886</v>
      </c>
      <c r="E32" s="275">
        <v>0</v>
      </c>
      <c r="F32" s="275">
        <v>0</v>
      </c>
      <c r="G32" s="275">
        <v>2437</v>
      </c>
      <c r="H32" s="275">
        <v>1219</v>
      </c>
      <c r="I32" s="275">
        <v>13150</v>
      </c>
      <c r="J32" s="275">
        <v>6575</v>
      </c>
      <c r="K32" s="275">
        <v>0</v>
      </c>
      <c r="L32" s="275">
        <v>0</v>
      </c>
      <c r="M32" s="275">
        <v>0</v>
      </c>
      <c r="N32" s="275">
        <v>0</v>
      </c>
      <c r="O32" s="275">
        <f t="shared" si="0"/>
        <v>44484</v>
      </c>
      <c r="P32" s="275"/>
      <c r="Q32" s="275">
        <v>0</v>
      </c>
      <c r="R32" s="275">
        <v>0</v>
      </c>
    </row>
    <row r="33" spans="1:18" x14ac:dyDescent="0.25">
      <c r="A33" s="391" t="s">
        <v>5314</v>
      </c>
      <c r="B33" s="428">
        <v>140</v>
      </c>
      <c r="C33" s="275">
        <v>0</v>
      </c>
      <c r="D33" s="275">
        <v>0</v>
      </c>
      <c r="E33" s="275">
        <v>0</v>
      </c>
      <c r="F33" s="275">
        <v>0</v>
      </c>
      <c r="G33" s="275">
        <v>0</v>
      </c>
      <c r="H33" s="275">
        <v>0</v>
      </c>
      <c r="I33" s="275">
        <v>0</v>
      </c>
      <c r="J33" s="275">
        <v>0</v>
      </c>
      <c r="K33" s="275">
        <v>0</v>
      </c>
      <c r="L33" s="275">
        <v>0</v>
      </c>
      <c r="M33" s="275">
        <v>0</v>
      </c>
      <c r="N33" s="275">
        <v>0</v>
      </c>
      <c r="O33" s="275">
        <f t="shared" si="0"/>
        <v>0</v>
      </c>
      <c r="P33" s="275">
        <f t="shared" si="1"/>
        <v>0</v>
      </c>
      <c r="Q33" s="275">
        <v>0</v>
      </c>
      <c r="R33" s="275">
        <v>0</v>
      </c>
    </row>
    <row r="34" spans="1:18" ht="30" x14ac:dyDescent="0.25">
      <c r="A34" s="391" t="s">
        <v>5313</v>
      </c>
      <c r="B34" s="428">
        <v>150</v>
      </c>
      <c r="C34" s="275">
        <v>0</v>
      </c>
      <c r="D34" s="275">
        <v>0</v>
      </c>
      <c r="E34" s="275">
        <v>0</v>
      </c>
      <c r="F34" s="275">
        <v>0</v>
      </c>
      <c r="G34" s="275">
        <v>0</v>
      </c>
      <c r="H34" s="275">
        <v>0</v>
      </c>
      <c r="I34" s="275">
        <v>0</v>
      </c>
      <c r="J34" s="275">
        <v>0</v>
      </c>
      <c r="K34" s="275">
        <v>0</v>
      </c>
      <c r="L34" s="275">
        <v>0</v>
      </c>
      <c r="M34" s="275">
        <v>0</v>
      </c>
      <c r="N34" s="275">
        <v>0</v>
      </c>
      <c r="O34" s="275">
        <f t="shared" si="0"/>
        <v>0</v>
      </c>
      <c r="P34" s="275">
        <f t="shared" si="1"/>
        <v>0</v>
      </c>
      <c r="Q34" s="275">
        <v>0</v>
      </c>
      <c r="R34" s="275">
        <v>0</v>
      </c>
    </row>
    <row r="35" spans="1:18" x14ac:dyDescent="0.25">
      <c r="A35" s="391" t="s">
        <v>5312</v>
      </c>
      <c r="B35" s="428">
        <v>160</v>
      </c>
      <c r="C35" s="275">
        <v>0</v>
      </c>
      <c r="D35" s="275">
        <v>0</v>
      </c>
      <c r="E35" s="275">
        <v>0</v>
      </c>
      <c r="F35" s="275">
        <v>0</v>
      </c>
      <c r="G35" s="275">
        <v>0</v>
      </c>
      <c r="H35" s="275">
        <v>0</v>
      </c>
      <c r="I35" s="275">
        <v>0</v>
      </c>
      <c r="J35" s="275">
        <v>0</v>
      </c>
      <c r="K35" s="275">
        <v>0</v>
      </c>
      <c r="L35" s="275">
        <v>0</v>
      </c>
      <c r="M35" s="275">
        <v>0</v>
      </c>
      <c r="N35" s="275">
        <v>0</v>
      </c>
      <c r="O35" s="275">
        <f t="shared" si="0"/>
        <v>0</v>
      </c>
      <c r="P35" s="275">
        <f t="shared" si="1"/>
        <v>0</v>
      </c>
      <c r="Q35" s="275">
        <v>0</v>
      </c>
      <c r="R35" s="275">
        <v>0</v>
      </c>
    </row>
    <row r="36" spans="1:18" x14ac:dyDescent="0.25">
      <c r="A36" s="391" t="s">
        <v>5311</v>
      </c>
      <c r="B36" s="428">
        <v>170</v>
      </c>
      <c r="C36" s="275">
        <v>0</v>
      </c>
      <c r="D36" s="275">
        <v>0</v>
      </c>
      <c r="E36" s="275">
        <v>0</v>
      </c>
      <c r="F36" s="275">
        <v>0</v>
      </c>
      <c r="G36" s="275">
        <v>0</v>
      </c>
      <c r="H36" s="275">
        <v>0</v>
      </c>
      <c r="I36" s="275">
        <v>0</v>
      </c>
      <c r="J36" s="275">
        <v>0</v>
      </c>
      <c r="K36" s="275">
        <v>0</v>
      </c>
      <c r="L36" s="275">
        <v>0</v>
      </c>
      <c r="M36" s="275">
        <v>0</v>
      </c>
      <c r="N36" s="275">
        <v>0</v>
      </c>
      <c r="O36" s="275">
        <f t="shared" si="0"/>
        <v>0</v>
      </c>
      <c r="P36" s="275">
        <f t="shared" si="1"/>
        <v>0</v>
      </c>
      <c r="Q36" s="275">
        <v>0</v>
      </c>
      <c r="R36" s="275">
        <v>0</v>
      </c>
    </row>
    <row r="37" spans="1:18" x14ac:dyDescent="0.25">
      <c r="A37" s="422" t="s">
        <v>1069</v>
      </c>
      <c r="B37" s="427">
        <v>180</v>
      </c>
      <c r="C37" s="426">
        <f t="shared" ref="C37:R37" si="2">SUM(C20:C36)</f>
        <v>31094110</v>
      </c>
      <c r="D37" s="426">
        <f t="shared" si="2"/>
        <v>22537875</v>
      </c>
      <c r="E37" s="426">
        <f t="shared" si="2"/>
        <v>0</v>
      </c>
      <c r="F37" s="426">
        <f t="shared" si="2"/>
        <v>0</v>
      </c>
      <c r="G37" s="426">
        <f t="shared" si="2"/>
        <v>972106</v>
      </c>
      <c r="H37" s="426">
        <f>SUM(H20:H36)-1</f>
        <v>733295.5</v>
      </c>
      <c r="I37" s="426">
        <f t="shared" si="2"/>
        <v>1660065</v>
      </c>
      <c r="J37" s="426">
        <f t="shared" si="2"/>
        <v>589736</v>
      </c>
      <c r="K37" s="426">
        <f t="shared" si="2"/>
        <v>0</v>
      </c>
      <c r="L37" s="426">
        <f t="shared" si="2"/>
        <v>490718</v>
      </c>
      <c r="M37" s="426">
        <f t="shared" si="2"/>
        <v>0</v>
      </c>
      <c r="N37" s="426">
        <f t="shared" si="2"/>
        <v>0</v>
      </c>
      <c r="O37" s="426">
        <f t="shared" si="2"/>
        <v>31782069</v>
      </c>
      <c r="P37" s="426">
        <f t="shared" si="2"/>
        <v>22862790.5</v>
      </c>
      <c r="Q37" s="426">
        <f t="shared" si="2"/>
        <v>0</v>
      </c>
      <c r="R37" s="426">
        <f t="shared" si="2"/>
        <v>0</v>
      </c>
    </row>
    <row r="39" spans="1:18" ht="15.75" x14ac:dyDescent="0.25">
      <c r="A39" s="645" t="s">
        <v>5310</v>
      </c>
      <c r="C39" s="622" t="s">
        <v>5309</v>
      </c>
      <c r="D39" s="622"/>
      <c r="E39" s="622"/>
      <c r="F39" s="622"/>
      <c r="G39" s="622"/>
      <c r="H39" s="622"/>
      <c r="I39" s="388"/>
      <c r="J39" s="388"/>
      <c r="K39" s="388"/>
      <c r="M39" s="627"/>
      <c r="N39" s="627"/>
      <c r="O39" s="627"/>
      <c r="P39" s="627"/>
      <c r="Q39" s="627"/>
      <c r="R39" s="627"/>
    </row>
    <row r="40" spans="1:18" ht="15.75" x14ac:dyDescent="0.25">
      <c r="A40" s="645"/>
      <c r="C40" s="629" t="s">
        <v>5308</v>
      </c>
      <c r="D40" s="629"/>
      <c r="E40" s="629"/>
      <c r="F40" s="629"/>
      <c r="G40" s="629"/>
      <c r="H40" s="629"/>
      <c r="O40" s="424" t="s">
        <v>5307</v>
      </c>
      <c r="P40" s="628">
        <v>43262</v>
      </c>
      <c r="Q40" s="628"/>
      <c r="R40" s="388"/>
    </row>
    <row r="41" spans="1:18" ht="15.75" x14ac:dyDescent="0.25">
      <c r="A41" s="645"/>
      <c r="C41" s="629" t="s">
        <v>5306</v>
      </c>
      <c r="D41" s="629"/>
      <c r="E41" s="629"/>
      <c r="F41" s="629"/>
      <c r="G41" s="629"/>
      <c r="H41" s="629"/>
      <c r="O41" s="424" t="s">
        <v>5305</v>
      </c>
      <c r="P41" s="624"/>
      <c r="Q41" s="624"/>
      <c r="R41" s="388"/>
    </row>
    <row r="42" spans="1:18" ht="15.75" x14ac:dyDescent="0.25">
      <c r="A42" s="645"/>
      <c r="C42" s="629" t="s">
        <v>5304</v>
      </c>
      <c r="D42" s="629"/>
      <c r="E42" s="629"/>
      <c r="F42" s="629"/>
      <c r="G42" s="629"/>
      <c r="H42" s="629"/>
      <c r="O42" s="424" t="s">
        <v>5303</v>
      </c>
      <c r="P42" s="624"/>
      <c r="Q42" s="624"/>
      <c r="R42" s="388"/>
    </row>
    <row r="43" spans="1:18" ht="15.75" x14ac:dyDescent="0.25">
      <c r="A43" s="645"/>
      <c r="C43" s="629" t="s">
        <v>5302</v>
      </c>
      <c r="D43" s="629"/>
      <c r="E43" s="629"/>
      <c r="F43" s="629"/>
      <c r="G43" s="629"/>
      <c r="H43" s="629"/>
      <c r="O43" s="424" t="s">
        <v>5301</v>
      </c>
      <c r="P43" s="624">
        <v>928844</v>
      </c>
      <c r="Q43" s="624"/>
      <c r="R43" s="388"/>
    </row>
    <row r="44" spans="1:18" ht="15.75" x14ac:dyDescent="0.25">
      <c r="A44" s="645"/>
      <c r="F44" s="627"/>
      <c r="G44" s="627"/>
      <c r="H44" s="627"/>
      <c r="I44" s="627"/>
      <c r="J44" s="627"/>
      <c r="K44" s="627"/>
      <c r="O44" s="217"/>
      <c r="P44" s="633"/>
      <c r="Q44" s="633"/>
      <c r="R44" s="389"/>
    </row>
    <row r="45" spans="1:18" ht="15.75" x14ac:dyDescent="0.25">
      <c r="A45" s="645" t="s">
        <v>5300</v>
      </c>
      <c r="C45" s="630" t="s">
        <v>5299</v>
      </c>
      <c r="D45" s="630"/>
      <c r="E45" s="630"/>
      <c r="F45" s="630"/>
      <c r="G45" s="630"/>
      <c r="H45" s="630"/>
      <c r="I45" s="388"/>
      <c r="J45" s="388"/>
      <c r="K45" s="388"/>
      <c r="O45" s="217"/>
      <c r="P45" s="632"/>
      <c r="Q45" s="632"/>
      <c r="R45" s="388"/>
    </row>
    <row r="46" spans="1:18" ht="15.75" x14ac:dyDescent="0.25">
      <c r="A46" s="645"/>
      <c r="C46" s="631" t="s">
        <v>5298</v>
      </c>
      <c r="D46" s="631"/>
      <c r="E46" s="631"/>
      <c r="F46" s="631"/>
      <c r="G46" s="631"/>
      <c r="H46" s="631"/>
      <c r="O46" s="424" t="s">
        <v>5297</v>
      </c>
      <c r="P46" s="628">
        <v>1013674</v>
      </c>
      <c r="Q46" s="628"/>
      <c r="R46" s="388"/>
    </row>
    <row r="47" spans="1:18" ht="15.75" x14ac:dyDescent="0.25">
      <c r="A47" s="645"/>
      <c r="C47" s="631" t="s">
        <v>5296</v>
      </c>
      <c r="D47" s="631"/>
      <c r="E47" s="631"/>
      <c r="F47" s="631"/>
      <c r="G47" s="631"/>
      <c r="H47" s="631"/>
      <c r="O47" s="424" t="s">
        <v>5295</v>
      </c>
      <c r="P47" s="624">
        <v>227022</v>
      </c>
      <c r="Q47" s="624"/>
      <c r="R47" s="388"/>
    </row>
    <row r="48" spans="1:18" ht="15.75" x14ac:dyDescent="0.25">
      <c r="A48" s="645"/>
      <c r="C48" s="631" t="s">
        <v>5294</v>
      </c>
      <c r="D48" s="631"/>
      <c r="E48" s="631"/>
      <c r="F48" s="631"/>
      <c r="G48" s="631"/>
      <c r="H48" s="631"/>
      <c r="O48" s="424" t="s">
        <v>5293</v>
      </c>
      <c r="P48" s="624">
        <v>320866</v>
      </c>
      <c r="Q48" s="624"/>
      <c r="R48" s="388"/>
    </row>
    <row r="49" spans="1:18" ht="15.75" x14ac:dyDescent="0.25">
      <c r="A49" s="645"/>
      <c r="C49" s="631" t="s">
        <v>5292</v>
      </c>
      <c r="D49" s="631"/>
      <c r="E49" s="631"/>
      <c r="F49" s="631"/>
      <c r="G49" s="631"/>
      <c r="H49" s="631"/>
      <c r="O49" s="424" t="s">
        <v>5291</v>
      </c>
      <c r="P49" s="624">
        <v>98503</v>
      </c>
      <c r="Q49" s="624"/>
      <c r="R49" s="388"/>
    </row>
    <row r="50" spans="1:18" x14ac:dyDescent="0.25">
      <c r="O50" s="217"/>
    </row>
    <row r="51" spans="1:18" ht="30.75" customHeight="1" x14ac:dyDescent="0.25">
      <c r="A51" s="425" t="s">
        <v>5290</v>
      </c>
      <c r="C51" s="627" t="s">
        <v>5289</v>
      </c>
      <c r="D51" s="627"/>
      <c r="E51" s="627"/>
      <c r="F51" s="627"/>
      <c r="G51" s="627"/>
      <c r="H51" s="627"/>
      <c r="I51" s="627"/>
      <c r="J51" s="627"/>
      <c r="K51" s="627"/>
      <c r="L51" s="627"/>
      <c r="M51" s="627"/>
      <c r="N51" s="627"/>
      <c r="O51" s="417" t="s">
        <v>5288</v>
      </c>
      <c r="P51" s="628"/>
      <c r="Q51" s="628"/>
    </row>
    <row r="52" spans="1:18" ht="15.75" x14ac:dyDescent="0.25">
      <c r="A52" s="388" t="s">
        <v>5210</v>
      </c>
      <c r="C52" s="627" t="s">
        <v>5287</v>
      </c>
      <c r="D52" s="627"/>
      <c r="E52" s="627"/>
      <c r="F52" s="627"/>
      <c r="G52" s="627"/>
      <c r="H52" s="627"/>
      <c r="I52" s="627"/>
      <c r="J52" s="627"/>
      <c r="K52" s="627"/>
      <c r="L52" s="627"/>
      <c r="M52" s="627"/>
      <c r="N52" s="627"/>
      <c r="O52" s="424" t="s">
        <v>5286</v>
      </c>
      <c r="P52" s="624"/>
      <c r="Q52" s="624"/>
    </row>
    <row r="53" spans="1:18" ht="15.75" x14ac:dyDescent="0.25">
      <c r="A53" s="388" t="s">
        <v>5210</v>
      </c>
      <c r="C53" s="627" t="s">
        <v>5285</v>
      </c>
      <c r="D53" s="627"/>
      <c r="E53" s="627"/>
      <c r="F53" s="627"/>
      <c r="G53" s="627"/>
      <c r="H53" s="627"/>
      <c r="I53" s="627"/>
      <c r="J53" s="627"/>
      <c r="K53" s="627"/>
      <c r="L53" s="627"/>
      <c r="M53" s="627"/>
      <c r="N53" s="627"/>
      <c r="O53" s="424" t="s">
        <v>5284</v>
      </c>
      <c r="P53" s="628"/>
      <c r="Q53" s="628"/>
    </row>
    <row r="54" spans="1:18" ht="15.75" customHeight="1" x14ac:dyDescent="0.25">
      <c r="A54" s="388" t="s">
        <v>5210</v>
      </c>
      <c r="C54" s="627" t="s">
        <v>5283</v>
      </c>
      <c r="D54" s="627"/>
      <c r="E54" s="627"/>
      <c r="F54" s="627"/>
      <c r="G54" s="627"/>
      <c r="H54" s="627"/>
      <c r="I54" s="627"/>
      <c r="J54" s="627"/>
      <c r="K54" s="627"/>
      <c r="L54" s="627"/>
      <c r="M54" s="627"/>
      <c r="N54" s="627"/>
      <c r="O54" s="424" t="s">
        <v>5282</v>
      </c>
      <c r="P54" s="624"/>
      <c r="Q54" s="624"/>
    </row>
    <row r="55" spans="1:18" ht="15.75" customHeight="1" x14ac:dyDescent="0.25">
      <c r="A55" s="388"/>
      <c r="C55" s="627" t="s">
        <v>5281</v>
      </c>
      <c r="D55" s="627"/>
      <c r="E55" s="627"/>
      <c r="F55" s="627"/>
      <c r="G55" s="627"/>
      <c r="H55" s="627"/>
      <c r="I55" s="627"/>
      <c r="J55" s="627"/>
      <c r="K55" s="627"/>
      <c r="L55" s="627"/>
      <c r="M55" s="627"/>
      <c r="N55" s="627"/>
      <c r="O55" s="424" t="s">
        <v>5280</v>
      </c>
      <c r="P55" s="624"/>
      <c r="Q55" s="624"/>
    </row>
    <row r="56" spans="1:18" ht="15.75" x14ac:dyDescent="0.25">
      <c r="A56" s="425" t="s">
        <v>5279</v>
      </c>
      <c r="C56" s="627" t="s">
        <v>5278</v>
      </c>
      <c r="D56" s="627"/>
      <c r="E56" s="627"/>
      <c r="F56" s="627"/>
      <c r="G56" s="627"/>
      <c r="H56" s="627"/>
      <c r="I56" s="627"/>
      <c r="J56" s="627"/>
      <c r="K56" s="627"/>
      <c r="L56" s="627"/>
      <c r="M56" s="627"/>
      <c r="N56" s="627"/>
      <c r="O56" s="424" t="s">
        <v>5277</v>
      </c>
      <c r="P56" s="624"/>
      <c r="Q56" s="624"/>
    </row>
    <row r="58" spans="1:18" ht="15" customHeight="1" x14ac:dyDescent="0.25">
      <c r="A58" s="640" t="s">
        <v>5276</v>
      </c>
      <c r="B58" s="640"/>
      <c r="C58" s="640"/>
      <c r="D58" s="640"/>
      <c r="E58" s="640"/>
      <c r="F58" s="640"/>
      <c r="G58" s="640"/>
      <c r="H58" s="640"/>
      <c r="I58" s="640"/>
      <c r="J58" s="640"/>
      <c r="K58" s="640"/>
      <c r="L58" s="640"/>
      <c r="M58" s="640"/>
      <c r="N58" s="640"/>
      <c r="O58" s="640"/>
      <c r="P58" s="640"/>
      <c r="Q58" s="640"/>
      <c r="R58" s="640"/>
    </row>
    <row r="59" spans="1:18" ht="47.25" customHeight="1" x14ac:dyDescent="0.25">
      <c r="A59" s="625" t="s">
        <v>5275</v>
      </c>
      <c r="B59" s="626" t="s">
        <v>1253</v>
      </c>
      <c r="C59" s="625" t="s">
        <v>5193</v>
      </c>
      <c r="D59" s="625"/>
      <c r="E59" s="625" t="s">
        <v>5274</v>
      </c>
      <c r="F59" s="625"/>
      <c r="G59" s="625" t="s">
        <v>5273</v>
      </c>
      <c r="H59" s="625"/>
      <c r="I59" s="625" t="s">
        <v>5272</v>
      </c>
      <c r="J59" s="625"/>
      <c r="K59" s="626" t="s">
        <v>5271</v>
      </c>
      <c r="L59" s="626" t="s">
        <v>5270</v>
      </c>
      <c r="M59" s="625" t="s">
        <v>5269</v>
      </c>
      <c r="N59" s="625"/>
      <c r="O59" s="625" t="s">
        <v>5208</v>
      </c>
      <c r="P59" s="625"/>
      <c r="Q59" s="625" t="s">
        <v>5268</v>
      </c>
      <c r="R59" s="625"/>
    </row>
    <row r="60" spans="1:18" ht="111" x14ac:dyDescent="0.25">
      <c r="A60" s="625"/>
      <c r="B60" s="626"/>
      <c r="C60" s="423" t="s">
        <v>5264</v>
      </c>
      <c r="D60" s="423" t="s">
        <v>5266</v>
      </c>
      <c r="E60" s="423" t="s">
        <v>5267</v>
      </c>
      <c r="F60" s="423" t="s">
        <v>5263</v>
      </c>
      <c r="G60" s="423" t="s">
        <v>5264</v>
      </c>
      <c r="H60" s="423" t="s">
        <v>5266</v>
      </c>
      <c r="I60" s="423" t="s">
        <v>5264</v>
      </c>
      <c r="J60" s="423" t="s">
        <v>5266</v>
      </c>
      <c r="K60" s="626"/>
      <c r="L60" s="626"/>
      <c r="M60" s="423" t="s">
        <v>5265</v>
      </c>
      <c r="N60" s="423" t="s">
        <v>5263</v>
      </c>
      <c r="O60" s="423" t="s">
        <v>5264</v>
      </c>
      <c r="P60" s="423" t="s">
        <v>5263</v>
      </c>
      <c r="Q60" s="241" t="s">
        <v>5262</v>
      </c>
      <c r="R60" s="241" t="s">
        <v>5261</v>
      </c>
    </row>
    <row r="61" spans="1:18" x14ac:dyDescent="0.25">
      <c r="A61" s="377">
        <v>1</v>
      </c>
      <c r="B61" s="377">
        <v>2</v>
      </c>
      <c r="C61" s="377">
        <v>3</v>
      </c>
      <c r="D61" s="377">
        <v>4</v>
      </c>
      <c r="E61" s="377">
        <v>5</v>
      </c>
      <c r="F61" s="377">
        <v>6</v>
      </c>
      <c r="G61" s="377">
        <v>7</v>
      </c>
      <c r="H61" s="377">
        <v>8</v>
      </c>
      <c r="I61" s="377">
        <v>9</v>
      </c>
      <c r="J61" s="377">
        <v>10</v>
      </c>
      <c r="K61" s="377">
        <v>11</v>
      </c>
      <c r="L61" s="377">
        <v>12</v>
      </c>
      <c r="M61" s="377">
        <v>13</v>
      </c>
      <c r="N61" s="377">
        <v>14</v>
      </c>
      <c r="O61" s="377">
        <v>15</v>
      </c>
      <c r="P61" s="377">
        <v>16</v>
      </c>
      <c r="Q61" s="377">
        <v>17</v>
      </c>
      <c r="R61" s="377">
        <v>18</v>
      </c>
    </row>
    <row r="62" spans="1:18" x14ac:dyDescent="0.25">
      <c r="A62" s="391" t="s">
        <v>5260</v>
      </c>
      <c r="B62" s="391">
        <v>200</v>
      </c>
      <c r="C62" s="275">
        <v>0</v>
      </c>
      <c r="D62" s="275">
        <v>0</v>
      </c>
      <c r="E62" s="275">
        <v>0</v>
      </c>
      <c r="F62" s="275">
        <v>0</v>
      </c>
      <c r="G62" s="275">
        <v>0</v>
      </c>
      <c r="H62" s="275">
        <v>0</v>
      </c>
      <c r="I62" s="275">
        <v>0</v>
      </c>
      <c r="J62" s="275">
        <v>0</v>
      </c>
      <c r="K62" s="275">
        <v>0</v>
      </c>
      <c r="L62" s="275">
        <v>0</v>
      </c>
      <c r="M62" s="275">
        <v>0</v>
      </c>
      <c r="N62" s="275">
        <v>0</v>
      </c>
      <c r="O62" s="275">
        <f t="shared" ref="O62:P67" si="3">C62+E62-G62+I62+K62+M62</f>
        <v>0</v>
      </c>
      <c r="P62" s="275">
        <f t="shared" si="3"/>
        <v>0</v>
      </c>
      <c r="Q62" s="275">
        <v>0</v>
      </c>
      <c r="R62" s="275">
        <v>0</v>
      </c>
    </row>
    <row r="63" spans="1:18" ht="16.5" customHeight="1" x14ac:dyDescent="0.25">
      <c r="A63" s="391" t="s">
        <v>5259</v>
      </c>
      <c r="B63" s="391">
        <v>210</v>
      </c>
      <c r="C63" s="275">
        <v>0</v>
      </c>
      <c r="D63" s="275">
        <v>0</v>
      </c>
      <c r="E63" s="275">
        <v>0</v>
      </c>
      <c r="F63" s="275">
        <v>0</v>
      </c>
      <c r="G63" s="275">
        <v>0</v>
      </c>
      <c r="H63" s="275">
        <v>0</v>
      </c>
      <c r="I63" s="275">
        <v>0</v>
      </c>
      <c r="J63" s="275">
        <v>0</v>
      </c>
      <c r="K63" s="275">
        <v>0</v>
      </c>
      <c r="L63" s="275">
        <v>0</v>
      </c>
      <c r="M63" s="275">
        <v>0</v>
      </c>
      <c r="N63" s="275">
        <v>0</v>
      </c>
      <c r="O63" s="275">
        <f t="shared" si="3"/>
        <v>0</v>
      </c>
      <c r="P63" s="275">
        <f t="shared" si="3"/>
        <v>0</v>
      </c>
      <c r="Q63" s="275">
        <v>0</v>
      </c>
      <c r="R63" s="275">
        <v>0</v>
      </c>
    </row>
    <row r="64" spans="1:18" x14ac:dyDescent="0.25">
      <c r="A64" s="391" t="s">
        <v>5258</v>
      </c>
      <c r="B64" s="391">
        <v>220</v>
      </c>
      <c r="C64" s="275">
        <v>0</v>
      </c>
      <c r="D64" s="275">
        <v>0</v>
      </c>
      <c r="E64" s="275">
        <v>0</v>
      </c>
      <c r="F64" s="275">
        <v>0</v>
      </c>
      <c r="G64" s="275">
        <v>0</v>
      </c>
      <c r="H64" s="275">
        <v>0</v>
      </c>
      <c r="I64" s="275">
        <v>0</v>
      </c>
      <c r="J64" s="275">
        <v>0</v>
      </c>
      <c r="K64" s="275">
        <v>0</v>
      </c>
      <c r="L64" s="275">
        <v>0</v>
      </c>
      <c r="M64" s="275">
        <v>0</v>
      </c>
      <c r="N64" s="275">
        <v>0</v>
      </c>
      <c r="O64" s="275">
        <f t="shared" si="3"/>
        <v>0</v>
      </c>
      <c r="P64" s="275">
        <f t="shared" si="3"/>
        <v>0</v>
      </c>
      <c r="Q64" s="275">
        <v>0</v>
      </c>
      <c r="R64" s="275">
        <v>0</v>
      </c>
    </row>
    <row r="65" spans="1:18" x14ac:dyDescent="0.25">
      <c r="A65" s="391" t="s">
        <v>5257</v>
      </c>
      <c r="B65" s="391">
        <v>230</v>
      </c>
      <c r="C65" s="275">
        <v>0</v>
      </c>
      <c r="D65" s="275">
        <v>0</v>
      </c>
      <c r="E65" s="275">
        <v>0</v>
      </c>
      <c r="F65" s="275">
        <v>0</v>
      </c>
      <c r="G65" s="275">
        <v>0</v>
      </c>
      <c r="H65" s="275">
        <v>0</v>
      </c>
      <c r="I65" s="275">
        <v>0</v>
      </c>
      <c r="J65" s="275">
        <v>0</v>
      </c>
      <c r="K65" s="275">
        <v>0</v>
      </c>
      <c r="L65" s="275">
        <v>0</v>
      </c>
      <c r="M65" s="275">
        <v>0</v>
      </c>
      <c r="N65" s="275">
        <v>0</v>
      </c>
      <c r="O65" s="275">
        <f t="shared" si="3"/>
        <v>0</v>
      </c>
      <c r="P65" s="275">
        <f t="shared" si="3"/>
        <v>0</v>
      </c>
      <c r="Q65" s="275">
        <v>0</v>
      </c>
      <c r="R65" s="275">
        <v>0</v>
      </c>
    </row>
    <row r="66" spans="1:18" x14ac:dyDescent="0.25">
      <c r="A66" s="391" t="s">
        <v>5256</v>
      </c>
      <c r="B66" s="391">
        <v>240</v>
      </c>
      <c r="C66" s="275">
        <v>0</v>
      </c>
      <c r="D66" s="275">
        <v>0</v>
      </c>
      <c r="E66" s="275">
        <v>0</v>
      </c>
      <c r="F66" s="275">
        <v>0</v>
      </c>
      <c r="G66" s="275">
        <v>0</v>
      </c>
      <c r="H66" s="275">
        <v>0</v>
      </c>
      <c r="I66" s="275">
        <v>0</v>
      </c>
      <c r="J66" s="275">
        <v>0</v>
      </c>
      <c r="K66" s="275">
        <v>0</v>
      </c>
      <c r="L66" s="275">
        <v>0</v>
      </c>
      <c r="M66" s="275">
        <v>0</v>
      </c>
      <c r="N66" s="275">
        <v>0</v>
      </c>
      <c r="O66" s="275">
        <f t="shared" si="3"/>
        <v>0</v>
      </c>
      <c r="P66" s="275">
        <f t="shared" si="3"/>
        <v>0</v>
      </c>
      <c r="Q66" s="275">
        <v>0</v>
      </c>
      <c r="R66" s="275">
        <v>0</v>
      </c>
    </row>
    <row r="67" spans="1:18" x14ac:dyDescent="0.25">
      <c r="A67" s="391" t="s">
        <v>5255</v>
      </c>
      <c r="B67" s="391">
        <v>250</v>
      </c>
      <c r="C67" s="275">
        <v>19208</v>
      </c>
      <c r="D67" s="275">
        <v>0</v>
      </c>
      <c r="E67" s="275">
        <v>0</v>
      </c>
      <c r="F67" s="275">
        <v>0</v>
      </c>
      <c r="G67" s="275">
        <v>0</v>
      </c>
      <c r="H67" s="275">
        <v>0</v>
      </c>
      <c r="I67" s="275">
        <v>0</v>
      </c>
      <c r="J67" s="275">
        <v>0</v>
      </c>
      <c r="K67" s="275">
        <v>0</v>
      </c>
      <c r="L67" s="275">
        <v>0</v>
      </c>
      <c r="M67" s="275">
        <v>0</v>
      </c>
      <c r="N67" s="275">
        <v>0</v>
      </c>
      <c r="O67" s="275">
        <f t="shared" si="3"/>
        <v>19208</v>
      </c>
      <c r="P67" s="275">
        <f t="shared" si="3"/>
        <v>0</v>
      </c>
      <c r="Q67" s="275">
        <v>0</v>
      </c>
      <c r="R67" s="275">
        <v>0</v>
      </c>
    </row>
    <row r="68" spans="1:18" x14ac:dyDescent="0.25">
      <c r="A68" s="422" t="s">
        <v>1069</v>
      </c>
      <c r="B68" s="422">
        <v>260</v>
      </c>
      <c r="C68" s="384">
        <f>SUM(C62:C67)</f>
        <v>19208</v>
      </c>
      <c r="D68" s="384">
        <f t="shared" ref="D68:P68" si="4">SUM(D62:D67)</f>
        <v>0</v>
      </c>
      <c r="E68" s="384">
        <f t="shared" si="4"/>
        <v>0</v>
      </c>
      <c r="F68" s="384">
        <f t="shared" si="4"/>
        <v>0</v>
      </c>
      <c r="G68" s="384">
        <f t="shared" si="4"/>
        <v>0</v>
      </c>
      <c r="H68" s="384">
        <f t="shared" si="4"/>
        <v>0</v>
      </c>
      <c r="I68" s="384">
        <f t="shared" si="4"/>
        <v>0</v>
      </c>
      <c r="J68" s="384">
        <f t="shared" si="4"/>
        <v>0</v>
      </c>
      <c r="K68" s="384">
        <f t="shared" si="4"/>
        <v>0</v>
      </c>
      <c r="L68" s="384">
        <f t="shared" si="4"/>
        <v>0</v>
      </c>
      <c r="M68" s="384">
        <f t="shared" si="4"/>
        <v>0</v>
      </c>
      <c r="N68" s="384">
        <f t="shared" si="4"/>
        <v>0</v>
      </c>
      <c r="O68" s="384">
        <f t="shared" si="4"/>
        <v>19208</v>
      </c>
      <c r="P68" s="384">
        <f t="shared" si="4"/>
        <v>0</v>
      </c>
      <c r="Q68" s="384">
        <f>SUM(Q62:Q67)</f>
        <v>0</v>
      </c>
      <c r="R68" s="384">
        <f>SUM(R62:R67)</f>
        <v>0</v>
      </c>
    </row>
    <row r="69" spans="1:18" ht="15.75" x14ac:dyDescent="0.25">
      <c r="A69" s="399"/>
      <c r="B69" s="399"/>
      <c r="C69" s="399"/>
      <c r="D69" s="399"/>
      <c r="E69" s="399"/>
      <c r="F69" s="399"/>
      <c r="G69" s="399"/>
      <c r="H69" s="399"/>
      <c r="I69" s="623"/>
      <c r="J69" s="623"/>
      <c r="K69" s="399"/>
      <c r="L69" s="399"/>
      <c r="M69" s="399"/>
      <c r="N69" s="399"/>
      <c r="O69" s="399"/>
      <c r="P69" s="399"/>
      <c r="Q69" s="399"/>
      <c r="R69" s="421"/>
    </row>
    <row r="70" spans="1:18" ht="15.75" customHeight="1" x14ac:dyDescent="0.25">
      <c r="A70" s="419" t="s">
        <v>5254</v>
      </c>
      <c r="C70" s="622" t="s">
        <v>5253</v>
      </c>
      <c r="D70" s="622"/>
      <c r="E70" s="622"/>
      <c r="F70" s="622"/>
      <c r="G70" s="622"/>
      <c r="H70" s="622"/>
      <c r="I70" s="622"/>
      <c r="J70" s="622"/>
      <c r="K70" s="622"/>
      <c r="L70" s="622"/>
      <c r="M70" s="622"/>
      <c r="N70" s="622"/>
      <c r="O70" s="417" t="s">
        <v>5252</v>
      </c>
      <c r="P70" s="628"/>
      <c r="Q70" s="628"/>
    </row>
    <row r="71" spans="1:18" ht="15.75" customHeight="1" x14ac:dyDescent="0.25">
      <c r="A71" s="420"/>
      <c r="C71" s="622" t="s">
        <v>5251</v>
      </c>
      <c r="D71" s="622"/>
      <c r="E71" s="622"/>
      <c r="F71" s="622"/>
      <c r="G71" s="622"/>
      <c r="H71" s="622"/>
      <c r="I71" s="622"/>
      <c r="J71" s="622"/>
      <c r="K71" s="622"/>
      <c r="L71" s="622"/>
      <c r="M71" s="622"/>
      <c r="N71" s="622"/>
      <c r="O71" s="417" t="s">
        <v>5250</v>
      </c>
      <c r="P71" s="624"/>
      <c r="Q71" s="624"/>
    </row>
    <row r="72" spans="1:18" ht="15.75" customHeight="1" x14ac:dyDescent="0.25">
      <c r="A72" s="419" t="s">
        <v>5210</v>
      </c>
      <c r="C72" s="622" t="s">
        <v>5249</v>
      </c>
      <c r="D72" s="622"/>
      <c r="E72" s="622"/>
      <c r="F72" s="622"/>
      <c r="G72" s="622"/>
      <c r="H72" s="622"/>
      <c r="I72" s="622"/>
      <c r="J72" s="622"/>
      <c r="K72" s="622"/>
      <c r="L72" s="622"/>
      <c r="M72" s="622"/>
      <c r="N72" s="622"/>
      <c r="O72" s="417" t="s">
        <v>5248</v>
      </c>
      <c r="P72" s="628"/>
      <c r="Q72" s="628"/>
    </row>
    <row r="73" spans="1:18" ht="15.75" customHeight="1" x14ac:dyDescent="0.25">
      <c r="A73" s="419" t="s">
        <v>5210</v>
      </c>
      <c r="C73" s="622" t="s">
        <v>5247</v>
      </c>
      <c r="D73" s="622"/>
      <c r="E73" s="622"/>
      <c r="F73" s="622"/>
      <c r="G73" s="622"/>
      <c r="H73" s="622"/>
      <c r="I73" s="622"/>
      <c r="J73" s="622"/>
      <c r="K73" s="622"/>
      <c r="L73" s="622"/>
      <c r="M73" s="622"/>
      <c r="N73" s="622"/>
      <c r="O73" s="417" t="s">
        <v>5246</v>
      </c>
      <c r="P73" s="624"/>
      <c r="Q73" s="624"/>
    </row>
    <row r="74" spans="1:18" ht="15.75" customHeight="1" x14ac:dyDescent="0.25">
      <c r="A74" s="419" t="s">
        <v>5245</v>
      </c>
      <c r="C74" s="622" t="s">
        <v>5244</v>
      </c>
      <c r="D74" s="622"/>
      <c r="E74" s="622"/>
      <c r="F74" s="622"/>
      <c r="G74" s="622"/>
      <c r="H74" s="622"/>
      <c r="I74" s="622"/>
      <c r="J74" s="622"/>
      <c r="K74" s="622"/>
      <c r="L74" s="622"/>
      <c r="M74" s="622"/>
      <c r="N74" s="622"/>
      <c r="O74" s="417" t="s">
        <v>5243</v>
      </c>
      <c r="P74" s="624"/>
      <c r="Q74" s="624"/>
    </row>
    <row r="75" spans="1:18" ht="15.75" customHeight="1" x14ac:dyDescent="0.25">
      <c r="A75" s="418"/>
      <c r="C75" s="622" t="s">
        <v>5242</v>
      </c>
      <c r="D75" s="622"/>
      <c r="E75" s="622"/>
      <c r="F75" s="622"/>
      <c r="G75" s="622"/>
      <c r="H75" s="622"/>
      <c r="I75" s="622"/>
      <c r="J75" s="622"/>
      <c r="K75" s="622"/>
      <c r="L75" s="622"/>
      <c r="M75" s="622"/>
      <c r="N75" s="622"/>
      <c r="O75" s="417" t="s">
        <v>5241</v>
      </c>
      <c r="P75" s="624"/>
      <c r="Q75" s="624"/>
    </row>
    <row r="76" spans="1:18" ht="15.75" x14ac:dyDescent="0.25">
      <c r="A76" s="622"/>
      <c r="B76" s="622"/>
      <c r="C76" s="416"/>
    </row>
    <row r="77" spans="1:18" ht="15.75" x14ac:dyDescent="0.25">
      <c r="A77" s="640" t="s">
        <v>5240</v>
      </c>
      <c r="B77" s="640"/>
      <c r="C77" s="640"/>
      <c r="D77" s="640"/>
      <c r="E77" s="640"/>
      <c r="F77" s="640"/>
      <c r="G77" s="640"/>
      <c r="H77" s="640"/>
      <c r="I77" s="640"/>
      <c r="J77" s="640"/>
      <c r="K77" s="640"/>
      <c r="L77" s="640"/>
      <c r="M77" s="640"/>
      <c r="N77" s="640"/>
      <c r="O77" s="640"/>
      <c r="P77" s="640"/>
      <c r="Q77" s="640"/>
      <c r="R77" s="640"/>
    </row>
    <row r="78" spans="1:18" ht="47.25" customHeight="1" x14ac:dyDescent="0.25">
      <c r="A78" s="637" t="s">
        <v>2728</v>
      </c>
      <c r="B78" s="637"/>
      <c r="C78" s="637"/>
      <c r="D78" s="407" t="s">
        <v>1253</v>
      </c>
      <c r="E78" s="637" t="s">
        <v>5239</v>
      </c>
      <c r="F78" s="637"/>
      <c r="G78" s="637"/>
      <c r="H78" s="637"/>
      <c r="I78" s="637"/>
      <c r="J78" s="637" t="s">
        <v>5238</v>
      </c>
      <c r="K78" s="637"/>
      <c r="L78" s="637"/>
      <c r="M78" s="637"/>
      <c r="N78" s="637"/>
      <c r="O78" s="637" t="s">
        <v>5237</v>
      </c>
      <c r="P78" s="637"/>
      <c r="Q78" s="637"/>
      <c r="R78" s="637"/>
    </row>
    <row r="79" spans="1:18" ht="15.75" x14ac:dyDescent="0.25">
      <c r="A79" s="638">
        <v>1</v>
      </c>
      <c r="B79" s="638"/>
      <c r="C79" s="638"/>
      <c r="D79" s="405" t="s">
        <v>5236</v>
      </c>
      <c r="E79" s="638">
        <v>3</v>
      </c>
      <c r="F79" s="638"/>
      <c r="G79" s="638"/>
      <c r="H79" s="638"/>
      <c r="I79" s="638"/>
      <c r="J79" s="638">
        <v>4</v>
      </c>
      <c r="K79" s="638"/>
      <c r="L79" s="638"/>
      <c r="M79" s="638"/>
      <c r="N79" s="638"/>
      <c r="O79" s="638" t="s">
        <v>5235</v>
      </c>
      <c r="P79" s="638"/>
      <c r="Q79" s="638"/>
      <c r="R79" s="638"/>
    </row>
    <row r="80" spans="1:18" ht="15.75" x14ac:dyDescent="0.25">
      <c r="A80" s="639" t="s">
        <v>5234</v>
      </c>
      <c r="B80" s="639"/>
      <c r="C80" s="639"/>
      <c r="D80" s="407">
        <v>300</v>
      </c>
      <c r="E80" s="634">
        <v>0</v>
      </c>
      <c r="F80" s="634"/>
      <c r="G80" s="634"/>
      <c r="H80" s="634"/>
      <c r="I80" s="634"/>
      <c r="J80" s="634">
        <v>7849209</v>
      </c>
      <c r="K80" s="634"/>
      <c r="L80" s="634"/>
      <c r="M80" s="634"/>
      <c r="N80" s="634"/>
      <c r="O80" s="634">
        <v>1199066</v>
      </c>
      <c r="P80" s="634"/>
      <c r="Q80" s="634"/>
      <c r="R80" s="634"/>
    </row>
    <row r="81" spans="1:18" ht="15.75" x14ac:dyDescent="0.25">
      <c r="A81" s="639" t="s">
        <v>5233</v>
      </c>
      <c r="B81" s="639"/>
      <c r="C81" s="639"/>
      <c r="D81" s="407">
        <v>310</v>
      </c>
      <c r="E81" s="634">
        <v>0</v>
      </c>
      <c r="F81" s="634"/>
      <c r="G81" s="634"/>
      <c r="H81" s="634"/>
      <c r="I81" s="634"/>
      <c r="J81" s="634">
        <v>404130</v>
      </c>
      <c r="K81" s="634"/>
      <c r="L81" s="634"/>
      <c r="M81" s="634"/>
      <c r="N81" s="634"/>
      <c r="O81" s="634">
        <v>0</v>
      </c>
      <c r="P81" s="634"/>
      <c r="Q81" s="634"/>
      <c r="R81" s="634"/>
    </row>
    <row r="82" spans="1:18" ht="15.75" x14ac:dyDescent="0.25">
      <c r="A82" s="639" t="s">
        <v>5232</v>
      </c>
      <c r="B82" s="639"/>
      <c r="C82" s="639"/>
      <c r="D82" s="407">
        <v>320</v>
      </c>
      <c r="E82" s="634">
        <v>0</v>
      </c>
      <c r="F82" s="634"/>
      <c r="G82" s="634"/>
      <c r="H82" s="634"/>
      <c r="I82" s="634"/>
      <c r="J82" s="634">
        <v>0</v>
      </c>
      <c r="K82" s="634"/>
      <c r="L82" s="634"/>
      <c r="M82" s="634"/>
      <c r="N82" s="634"/>
      <c r="O82" s="634">
        <v>0</v>
      </c>
      <c r="P82" s="634"/>
      <c r="Q82" s="634"/>
      <c r="R82" s="634"/>
    </row>
    <row r="83" spans="1:18" ht="15.75" x14ac:dyDescent="0.25">
      <c r="A83" s="639" t="s">
        <v>5231</v>
      </c>
      <c r="B83" s="639"/>
      <c r="C83" s="639"/>
      <c r="D83" s="407">
        <v>330</v>
      </c>
      <c r="E83" s="635">
        <v>0</v>
      </c>
      <c r="F83" s="635"/>
      <c r="G83" s="635"/>
      <c r="H83" s="635"/>
      <c r="I83" s="635"/>
      <c r="J83" s="634">
        <v>0</v>
      </c>
      <c r="K83" s="634"/>
      <c r="L83" s="634"/>
      <c r="M83" s="634"/>
      <c r="N83" s="634"/>
      <c r="O83" s="635">
        <v>0</v>
      </c>
      <c r="P83" s="635"/>
      <c r="Q83" s="635"/>
      <c r="R83" s="635"/>
    </row>
    <row r="84" spans="1:18" ht="15.75" x14ac:dyDescent="0.25">
      <c r="A84" s="639" t="s">
        <v>5230</v>
      </c>
      <c r="B84" s="639"/>
      <c r="C84" s="639"/>
      <c r="D84" s="407">
        <v>340</v>
      </c>
      <c r="E84" s="635">
        <v>0</v>
      </c>
      <c r="F84" s="635"/>
      <c r="G84" s="635"/>
      <c r="H84" s="635"/>
      <c r="I84" s="635"/>
      <c r="J84" s="634">
        <v>0</v>
      </c>
      <c r="K84" s="634"/>
      <c r="L84" s="634"/>
      <c r="M84" s="634"/>
      <c r="N84" s="634"/>
      <c r="O84" s="635">
        <v>0</v>
      </c>
      <c r="P84" s="635"/>
      <c r="Q84" s="635"/>
      <c r="R84" s="635"/>
    </row>
    <row r="85" spans="1:18" ht="15.75" x14ac:dyDescent="0.25">
      <c r="A85" s="643" t="s">
        <v>5229</v>
      </c>
      <c r="B85" s="643"/>
      <c r="C85" s="643"/>
      <c r="D85" s="405">
        <v>350</v>
      </c>
      <c r="E85" s="636">
        <f>SUM(E80:I84)</f>
        <v>0</v>
      </c>
      <c r="F85" s="636"/>
      <c r="G85" s="636"/>
      <c r="H85" s="636"/>
      <c r="I85" s="636"/>
      <c r="J85" s="636">
        <f>SUM(J80:N84)</f>
        <v>8253339</v>
      </c>
      <c r="K85" s="636"/>
      <c r="L85" s="636"/>
      <c r="M85" s="636"/>
      <c r="N85" s="636"/>
      <c r="O85" s="636">
        <f>SUM(O80:R84)</f>
        <v>1199066</v>
      </c>
      <c r="P85" s="636"/>
      <c r="Q85" s="636"/>
      <c r="R85" s="636"/>
    </row>
    <row r="87" spans="1:18" ht="15.75" x14ac:dyDescent="0.25">
      <c r="A87" s="216" t="s">
        <v>5228</v>
      </c>
      <c r="B87" s="641" t="s">
        <v>5227</v>
      </c>
      <c r="C87" s="641"/>
      <c r="D87" s="641"/>
      <c r="E87" s="641"/>
      <c r="F87" s="641"/>
      <c r="G87" s="641"/>
      <c r="H87" s="641"/>
      <c r="I87" s="641"/>
      <c r="J87" s="641"/>
      <c r="K87" s="641"/>
      <c r="L87" s="641"/>
      <c r="M87" s="641"/>
      <c r="N87" s="415"/>
      <c r="O87" s="414" t="s">
        <v>5226</v>
      </c>
      <c r="P87" s="642"/>
      <c r="Q87" s="642"/>
      <c r="R87" s="642"/>
    </row>
  </sheetData>
  <mergeCells count="129">
    <mergeCell ref="B9:M9"/>
    <mergeCell ref="B10:M10"/>
    <mergeCell ref="A13:R13"/>
    <mergeCell ref="A14:R14"/>
    <mergeCell ref="P8:R8"/>
    <mergeCell ref="P9:R9"/>
    <mergeCell ref="P10:R10"/>
    <mergeCell ref="N8:O8"/>
    <mergeCell ref="N9:O9"/>
    <mergeCell ref="N10:O10"/>
    <mergeCell ref="F11:H11"/>
    <mergeCell ref="B8:M8"/>
    <mergeCell ref="P4:R4"/>
    <mergeCell ref="P6:R6"/>
    <mergeCell ref="P7:R7"/>
    <mergeCell ref="M1:R2"/>
    <mergeCell ref="N6:O6"/>
    <mergeCell ref="N7:O7"/>
    <mergeCell ref="B6:M6"/>
    <mergeCell ref="B7:M7"/>
    <mergeCell ref="A77:R77"/>
    <mergeCell ref="Q17:R17"/>
    <mergeCell ref="L17:L18"/>
    <mergeCell ref="P74:Q74"/>
    <mergeCell ref="A17:A18"/>
    <mergeCell ref="B17:B18"/>
    <mergeCell ref="C17:D17"/>
    <mergeCell ref="E17:F17"/>
    <mergeCell ref="G17:H17"/>
    <mergeCell ref="I17:J17"/>
    <mergeCell ref="C48:H48"/>
    <mergeCell ref="C49:H49"/>
    <mergeCell ref="C56:N56"/>
    <mergeCell ref="A16:R16"/>
    <mergeCell ref="A39:A44"/>
    <mergeCell ref="A45:A49"/>
    <mergeCell ref="B87:M87"/>
    <mergeCell ref="P87:R87"/>
    <mergeCell ref="J84:N84"/>
    <mergeCell ref="J85:N85"/>
    <mergeCell ref="O78:R78"/>
    <mergeCell ref="O79:R79"/>
    <mergeCell ref="O80:R80"/>
    <mergeCell ref="O81:R81"/>
    <mergeCell ref="O82:R82"/>
    <mergeCell ref="O83:R83"/>
    <mergeCell ref="O84:R84"/>
    <mergeCell ref="O85:R85"/>
    <mergeCell ref="J78:N78"/>
    <mergeCell ref="J79:N79"/>
    <mergeCell ref="J80:N80"/>
    <mergeCell ref="J81:N81"/>
    <mergeCell ref="J82:N82"/>
    <mergeCell ref="J83:N83"/>
    <mergeCell ref="A84:C84"/>
    <mergeCell ref="A85:C85"/>
    <mergeCell ref="E78:I78"/>
    <mergeCell ref="E79:I79"/>
    <mergeCell ref="E80:I80"/>
    <mergeCell ref="E81:I81"/>
    <mergeCell ref="P48:Q48"/>
    <mergeCell ref="E82:I82"/>
    <mergeCell ref="E83:I83"/>
    <mergeCell ref="E84:I84"/>
    <mergeCell ref="E85:I85"/>
    <mergeCell ref="A78:C78"/>
    <mergeCell ref="A79:C79"/>
    <mergeCell ref="A80:C80"/>
    <mergeCell ref="A81:C81"/>
    <mergeCell ref="A82:C82"/>
    <mergeCell ref="A83:C83"/>
    <mergeCell ref="I59:J59"/>
    <mergeCell ref="A58:R58"/>
    <mergeCell ref="A76:B76"/>
    <mergeCell ref="P70:Q70"/>
    <mergeCell ref="P71:Q71"/>
    <mergeCell ref="K59:K60"/>
    <mergeCell ref="L59:L60"/>
    <mergeCell ref="M59:N59"/>
    <mergeCell ref="O59:P59"/>
    <mergeCell ref="Q59:R59"/>
    <mergeCell ref="P72:Q72"/>
    <mergeCell ref="P73:Q73"/>
    <mergeCell ref="C70:N70"/>
    <mergeCell ref="C46:H46"/>
    <mergeCell ref="C47:H47"/>
    <mergeCell ref="P45:Q45"/>
    <mergeCell ref="P40:Q40"/>
    <mergeCell ref="P41:Q41"/>
    <mergeCell ref="P42:Q42"/>
    <mergeCell ref="F44:K44"/>
    <mergeCell ref="P44:Q44"/>
    <mergeCell ref="P47:Q47"/>
    <mergeCell ref="K17:K18"/>
    <mergeCell ref="M17:N17"/>
    <mergeCell ref="O17:P17"/>
    <mergeCell ref="P56:Q56"/>
    <mergeCell ref="C51:N51"/>
    <mergeCell ref="C52:N52"/>
    <mergeCell ref="C53:N53"/>
    <mergeCell ref="P51:Q51"/>
    <mergeCell ref="P52:Q52"/>
    <mergeCell ref="P53:Q53"/>
    <mergeCell ref="P54:Q54"/>
    <mergeCell ref="P55:Q55"/>
    <mergeCell ref="C54:N54"/>
    <mergeCell ref="C55:N55"/>
    <mergeCell ref="P49:Q49"/>
    <mergeCell ref="P43:Q43"/>
    <mergeCell ref="P46:Q46"/>
    <mergeCell ref="C39:H39"/>
    <mergeCell ref="C40:H40"/>
    <mergeCell ref="C41:H41"/>
    <mergeCell ref="C42:H42"/>
    <mergeCell ref="C43:H43"/>
    <mergeCell ref="C45:H45"/>
    <mergeCell ref="M39:R39"/>
    <mergeCell ref="C71:N71"/>
    <mergeCell ref="C72:N72"/>
    <mergeCell ref="C73:N73"/>
    <mergeCell ref="I69:J69"/>
    <mergeCell ref="P75:Q75"/>
    <mergeCell ref="C75:N75"/>
    <mergeCell ref="A59:A60"/>
    <mergeCell ref="B59:B60"/>
    <mergeCell ref="C59:D59"/>
    <mergeCell ref="E59:F59"/>
    <mergeCell ref="G59:H59"/>
    <mergeCell ref="C74:N74"/>
  </mergeCells>
  <pageMargins left="0.16" right="0.16" top="0.32" bottom="0.16" header="0.31496062992125984" footer="0.16"/>
  <pageSetup paperSize="9" scale="74"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selection activeCell="F21" sqref="F21"/>
    </sheetView>
  </sheetViews>
  <sheetFormatPr defaultRowHeight="15" x14ac:dyDescent="0.25"/>
  <cols>
    <col min="1" max="1" width="38.5703125" style="216" customWidth="1"/>
    <col min="2" max="2" width="7.140625" style="216" customWidth="1"/>
    <col min="3" max="3" width="10.28515625" style="216" customWidth="1"/>
    <col min="4" max="4" width="9.85546875" style="216" customWidth="1"/>
    <col min="5" max="5" width="11.28515625" style="216" customWidth="1"/>
    <col min="6" max="6" width="10.42578125" style="216" customWidth="1"/>
    <col min="7" max="7" width="9.140625" style="216"/>
    <col min="8" max="8" width="8" style="216" customWidth="1"/>
    <col min="9" max="16384" width="9.140625" style="216"/>
  </cols>
  <sheetData>
    <row r="1" spans="1:8" ht="15.75" x14ac:dyDescent="0.25">
      <c r="A1" s="648" t="s">
        <v>5404</v>
      </c>
      <c r="B1" s="648"/>
      <c r="C1" s="648"/>
      <c r="D1" s="648"/>
      <c r="E1" s="648"/>
      <c r="F1" s="648"/>
      <c r="G1" s="648"/>
      <c r="H1" s="648"/>
    </row>
    <row r="2" spans="1:8" x14ac:dyDescent="0.25">
      <c r="A2" s="647" t="s">
        <v>2728</v>
      </c>
      <c r="B2" s="647" t="s">
        <v>1253</v>
      </c>
      <c r="C2" s="647" t="s">
        <v>5403</v>
      </c>
      <c r="D2" s="647" t="s">
        <v>5402</v>
      </c>
      <c r="E2" s="647"/>
      <c r="F2" s="647" t="s">
        <v>5401</v>
      </c>
      <c r="G2" s="647" t="s">
        <v>5400</v>
      </c>
      <c r="H2" s="647"/>
    </row>
    <row r="3" spans="1:8" ht="90" x14ac:dyDescent="0.25">
      <c r="A3" s="647"/>
      <c r="B3" s="647"/>
      <c r="C3" s="647"/>
      <c r="D3" s="440" t="s">
        <v>5399</v>
      </c>
      <c r="E3" s="440" t="s">
        <v>5398</v>
      </c>
      <c r="F3" s="647"/>
      <c r="G3" s="443" t="s">
        <v>5397</v>
      </c>
      <c r="H3" s="440" t="s">
        <v>5396</v>
      </c>
    </row>
    <row r="4" spans="1:8" x14ac:dyDescent="0.25">
      <c r="A4" s="438">
        <v>1</v>
      </c>
      <c r="B4" s="438">
        <v>2</v>
      </c>
      <c r="C4" s="438">
        <v>3</v>
      </c>
      <c r="D4" s="438">
        <v>4</v>
      </c>
      <c r="E4" s="438">
        <v>5</v>
      </c>
      <c r="F4" s="438">
        <v>6</v>
      </c>
      <c r="G4" s="438">
        <v>7</v>
      </c>
      <c r="H4" s="438">
        <v>8</v>
      </c>
    </row>
    <row r="5" spans="1:8" x14ac:dyDescent="0.25">
      <c r="A5" s="441" t="s">
        <v>2270</v>
      </c>
      <c r="B5" s="440">
        <v>360</v>
      </c>
      <c r="C5" s="473">
        <v>1850218</v>
      </c>
      <c r="D5" s="473">
        <v>1756095</v>
      </c>
      <c r="E5" s="473">
        <f>D5</f>
        <v>1756095</v>
      </c>
      <c r="F5" s="473">
        <v>162010</v>
      </c>
      <c r="G5" s="473">
        <v>0</v>
      </c>
      <c r="H5" s="473">
        <v>0</v>
      </c>
    </row>
    <row r="6" spans="1:8" ht="27.75" customHeight="1" x14ac:dyDescent="0.25">
      <c r="A6" s="442" t="s">
        <v>5395</v>
      </c>
      <c r="B6" s="440">
        <v>370</v>
      </c>
      <c r="C6" s="473">
        <v>0</v>
      </c>
      <c r="D6" s="473">
        <v>5885</v>
      </c>
      <c r="E6" s="473">
        <f t="shared" ref="E6:E18" si="0">D6</f>
        <v>5885</v>
      </c>
      <c r="F6" s="473">
        <v>0</v>
      </c>
      <c r="G6" s="473">
        <v>0</v>
      </c>
      <c r="H6" s="473">
        <v>0</v>
      </c>
    </row>
    <row r="7" spans="1:8" x14ac:dyDescent="0.25">
      <c r="A7" s="441" t="s">
        <v>5394</v>
      </c>
      <c r="B7" s="440">
        <v>380</v>
      </c>
      <c r="C7" s="473">
        <v>142108</v>
      </c>
      <c r="D7" s="473">
        <v>126364</v>
      </c>
      <c r="E7" s="473">
        <f t="shared" si="0"/>
        <v>126364</v>
      </c>
      <c r="F7" s="473">
        <v>47666</v>
      </c>
      <c r="G7" s="473">
        <v>0</v>
      </c>
      <c r="H7" s="473">
        <v>0</v>
      </c>
    </row>
    <row r="8" spans="1:8" x14ac:dyDescent="0.25">
      <c r="A8" s="441" t="s">
        <v>5393</v>
      </c>
      <c r="B8" s="440">
        <v>390</v>
      </c>
      <c r="C8" s="473">
        <v>1526644</v>
      </c>
      <c r="D8" s="473">
        <v>1258548</v>
      </c>
      <c r="E8" s="473">
        <f t="shared" si="0"/>
        <v>1258548</v>
      </c>
      <c r="F8" s="473">
        <v>875292</v>
      </c>
      <c r="G8" s="473">
        <v>0</v>
      </c>
      <c r="H8" s="473">
        <v>0</v>
      </c>
    </row>
    <row r="9" spans="1:8" x14ac:dyDescent="0.25">
      <c r="A9" s="441" t="s">
        <v>5392</v>
      </c>
      <c r="B9" s="440">
        <v>400</v>
      </c>
      <c r="C9" s="473">
        <v>60239</v>
      </c>
      <c r="D9" s="473">
        <v>66900</v>
      </c>
      <c r="E9" s="473">
        <f t="shared" si="0"/>
        <v>66900</v>
      </c>
      <c r="F9" s="473">
        <v>31949</v>
      </c>
      <c r="G9" s="473">
        <v>0</v>
      </c>
      <c r="H9" s="473">
        <v>0</v>
      </c>
    </row>
    <row r="10" spans="1:8" x14ac:dyDescent="0.25">
      <c r="A10" s="441" t="s">
        <v>5391</v>
      </c>
      <c r="B10" s="440">
        <v>410</v>
      </c>
      <c r="C10" s="473">
        <v>55</v>
      </c>
      <c r="D10" s="473">
        <v>97</v>
      </c>
      <c r="E10" s="473">
        <f t="shared" si="0"/>
        <v>97</v>
      </c>
      <c r="F10" s="473">
        <v>302</v>
      </c>
      <c r="G10" s="473">
        <v>0</v>
      </c>
      <c r="H10" s="473">
        <v>0</v>
      </c>
    </row>
    <row r="11" spans="1:8" x14ac:dyDescent="0.25">
      <c r="A11" s="441" t="s">
        <v>5390</v>
      </c>
      <c r="B11" s="440">
        <v>420</v>
      </c>
      <c r="C11" s="473">
        <v>0</v>
      </c>
      <c r="D11" s="473">
        <v>0</v>
      </c>
      <c r="E11" s="473">
        <f t="shared" si="0"/>
        <v>0</v>
      </c>
      <c r="F11" s="473">
        <v>0</v>
      </c>
      <c r="G11" s="473">
        <v>0</v>
      </c>
      <c r="H11" s="473">
        <v>0</v>
      </c>
    </row>
    <row r="12" spans="1:8" x14ac:dyDescent="0.25">
      <c r="A12" s="441" t="s">
        <v>5389</v>
      </c>
      <c r="B12" s="440">
        <v>430</v>
      </c>
      <c r="C12" s="473">
        <v>0</v>
      </c>
      <c r="D12" s="473">
        <v>0</v>
      </c>
      <c r="E12" s="473">
        <f t="shared" si="0"/>
        <v>0</v>
      </c>
      <c r="F12" s="473">
        <v>0</v>
      </c>
      <c r="G12" s="473">
        <v>0</v>
      </c>
      <c r="H12" s="473">
        <v>0</v>
      </c>
    </row>
    <row r="13" spans="1:8" x14ac:dyDescent="0.25">
      <c r="A13" s="441" t="s">
        <v>5388</v>
      </c>
      <c r="B13" s="440">
        <v>440</v>
      </c>
      <c r="C13" s="473">
        <v>0</v>
      </c>
      <c r="D13" s="473">
        <v>0</v>
      </c>
      <c r="E13" s="473">
        <f t="shared" si="0"/>
        <v>0</v>
      </c>
      <c r="F13" s="473">
        <v>0</v>
      </c>
      <c r="G13" s="473">
        <v>0</v>
      </c>
      <c r="H13" s="473">
        <v>0</v>
      </c>
    </row>
    <row r="14" spans="1:8" x14ac:dyDescent="0.25">
      <c r="A14" s="441" t="s">
        <v>5387</v>
      </c>
      <c r="B14" s="440">
        <v>450</v>
      </c>
      <c r="C14" s="473">
        <v>76788</v>
      </c>
      <c r="D14" s="473">
        <v>39131</v>
      </c>
      <c r="E14" s="473">
        <f t="shared" si="0"/>
        <v>39131</v>
      </c>
      <c r="F14" s="473">
        <v>57023</v>
      </c>
      <c r="G14" s="473">
        <v>0</v>
      </c>
      <c r="H14" s="473">
        <v>0</v>
      </c>
    </row>
    <row r="15" spans="1:8" x14ac:dyDescent="0.25">
      <c r="A15" s="441" t="s">
        <v>5386</v>
      </c>
      <c r="B15" s="440">
        <v>460</v>
      </c>
      <c r="C15" s="473">
        <v>0</v>
      </c>
      <c r="D15" s="473">
        <v>0</v>
      </c>
      <c r="E15" s="473">
        <f t="shared" si="0"/>
        <v>0</v>
      </c>
      <c r="F15" s="473">
        <v>0</v>
      </c>
      <c r="G15" s="473">
        <v>0</v>
      </c>
      <c r="H15" s="473">
        <v>0</v>
      </c>
    </row>
    <row r="16" spans="1:8" x14ac:dyDescent="0.25">
      <c r="A16" s="441" t="s">
        <v>5385</v>
      </c>
      <c r="B16" s="440">
        <v>470</v>
      </c>
      <c r="C16" s="473">
        <v>0</v>
      </c>
      <c r="D16" s="473">
        <v>0</v>
      </c>
      <c r="E16" s="473">
        <f t="shared" si="0"/>
        <v>0</v>
      </c>
      <c r="F16" s="473">
        <v>0</v>
      </c>
      <c r="G16" s="473">
        <v>0</v>
      </c>
      <c r="H16" s="473">
        <v>0</v>
      </c>
    </row>
    <row r="17" spans="1:8" x14ac:dyDescent="0.25">
      <c r="A17" s="441" t="s">
        <v>5384</v>
      </c>
      <c r="B17" s="440">
        <v>480</v>
      </c>
      <c r="C17" s="473">
        <v>0</v>
      </c>
      <c r="D17" s="473">
        <v>0</v>
      </c>
      <c r="E17" s="473">
        <f t="shared" si="0"/>
        <v>0</v>
      </c>
      <c r="F17" s="473">
        <v>0</v>
      </c>
      <c r="G17" s="473">
        <v>0</v>
      </c>
      <c r="H17" s="473">
        <v>0</v>
      </c>
    </row>
    <row r="18" spans="1:8" x14ac:dyDescent="0.25">
      <c r="A18" s="441" t="s">
        <v>5383</v>
      </c>
      <c r="B18" s="440">
        <v>490</v>
      </c>
      <c r="C18" s="473">
        <v>0</v>
      </c>
      <c r="D18" s="473">
        <v>0</v>
      </c>
      <c r="E18" s="473">
        <f t="shared" si="0"/>
        <v>0</v>
      </c>
      <c r="F18" s="473">
        <v>0</v>
      </c>
      <c r="G18" s="473">
        <v>0</v>
      </c>
      <c r="H18" s="473">
        <v>0</v>
      </c>
    </row>
    <row r="19" spans="1:8" x14ac:dyDescent="0.25">
      <c r="A19" s="439" t="s">
        <v>1069</v>
      </c>
      <c r="B19" s="438">
        <v>500</v>
      </c>
      <c r="C19" s="474">
        <f t="shared" ref="C19:H19" si="1">SUM(C5:C18)</f>
        <v>3656052</v>
      </c>
      <c r="D19" s="474">
        <f t="shared" si="1"/>
        <v>3253020</v>
      </c>
      <c r="E19" s="474">
        <f t="shared" si="1"/>
        <v>3253020</v>
      </c>
      <c r="F19" s="474">
        <f t="shared" si="1"/>
        <v>1174242</v>
      </c>
      <c r="G19" s="474">
        <f t="shared" si="1"/>
        <v>0</v>
      </c>
      <c r="H19" s="474">
        <f t="shared" si="1"/>
        <v>0</v>
      </c>
    </row>
    <row r="20" spans="1:8" ht="6" customHeight="1" x14ac:dyDescent="0.25"/>
    <row r="21" spans="1:8" x14ac:dyDescent="0.25">
      <c r="A21" s="216" t="s">
        <v>5382</v>
      </c>
    </row>
    <row r="22" spans="1:8" x14ac:dyDescent="0.25">
      <c r="A22" s="216" t="s">
        <v>5381</v>
      </c>
      <c r="C22" s="437" t="s">
        <v>5380</v>
      </c>
      <c r="D22" s="649"/>
      <c r="E22" s="649"/>
    </row>
    <row r="23" spans="1:8" x14ac:dyDescent="0.25">
      <c r="A23" s="216" t="s">
        <v>5379</v>
      </c>
      <c r="C23" s="437" t="s">
        <v>5378</v>
      </c>
      <c r="D23" s="650"/>
      <c r="E23" s="650"/>
    </row>
    <row r="24" spans="1:8" x14ac:dyDescent="0.25">
      <c r="A24" s="216" t="s">
        <v>5377</v>
      </c>
      <c r="C24" s="437" t="s">
        <v>5376</v>
      </c>
      <c r="D24" s="650"/>
      <c r="E24" s="650"/>
    </row>
    <row r="25" spans="1:8" x14ac:dyDescent="0.25">
      <c r="A25" s="216" t="s">
        <v>5375</v>
      </c>
      <c r="C25" s="437" t="s">
        <v>5374</v>
      </c>
      <c r="D25" s="650"/>
      <c r="E25" s="650"/>
    </row>
    <row r="26" spans="1:8" x14ac:dyDescent="0.25">
      <c r="A26" s="216" t="s">
        <v>5373</v>
      </c>
      <c r="C26" s="437" t="s">
        <v>5372</v>
      </c>
      <c r="D26" s="650"/>
      <c r="E26" s="650"/>
    </row>
    <row r="27" spans="1:8" ht="7.5" customHeight="1" x14ac:dyDescent="0.25">
      <c r="A27" s="216" t="s">
        <v>5371</v>
      </c>
    </row>
    <row r="28" spans="1:8" x14ac:dyDescent="0.25">
      <c r="A28" s="436" t="s">
        <v>5370</v>
      </c>
    </row>
    <row r="29" spans="1:8" ht="12.75" customHeight="1" x14ac:dyDescent="0.25"/>
    <row r="30" spans="1:8" x14ac:dyDescent="0.25">
      <c r="A30" s="651" t="s">
        <v>5369</v>
      </c>
      <c r="B30" s="651"/>
      <c r="C30" s="651"/>
      <c r="D30" s="651"/>
      <c r="E30" s="651"/>
      <c r="F30" s="651"/>
    </row>
    <row r="31" spans="1:8" ht="31.5" customHeight="1" x14ac:dyDescent="0.25">
      <c r="A31" s="625" t="s">
        <v>2728</v>
      </c>
      <c r="B31" s="625" t="s">
        <v>1253</v>
      </c>
      <c r="C31" s="625" t="s">
        <v>5238</v>
      </c>
      <c r="D31" s="625"/>
      <c r="E31" s="625" t="s">
        <v>5208</v>
      </c>
      <c r="F31" s="625"/>
    </row>
    <row r="32" spans="1:8" ht="48" customHeight="1" x14ac:dyDescent="0.25">
      <c r="A32" s="625"/>
      <c r="B32" s="625"/>
      <c r="C32" s="423" t="s">
        <v>5368</v>
      </c>
      <c r="D32" s="423" t="s">
        <v>5367</v>
      </c>
      <c r="E32" s="423" t="s">
        <v>5368</v>
      </c>
      <c r="F32" s="423" t="s">
        <v>5367</v>
      </c>
    </row>
    <row r="33" spans="1:8" x14ac:dyDescent="0.25">
      <c r="A33" s="377">
        <v>1</v>
      </c>
      <c r="B33" s="377">
        <v>2</v>
      </c>
      <c r="C33" s="377">
        <v>3</v>
      </c>
      <c r="D33" s="377">
        <v>4</v>
      </c>
      <c r="E33" s="377">
        <v>5</v>
      </c>
      <c r="F33" s="377">
        <v>6</v>
      </c>
    </row>
    <row r="34" spans="1:8" x14ac:dyDescent="0.25">
      <c r="A34" s="391" t="s">
        <v>5366</v>
      </c>
      <c r="B34" s="241">
        <v>530</v>
      </c>
      <c r="C34" s="275">
        <v>0</v>
      </c>
      <c r="D34" s="275">
        <v>0</v>
      </c>
      <c r="E34" s="275">
        <v>0</v>
      </c>
      <c r="F34" s="275">
        <v>0</v>
      </c>
    </row>
    <row r="35" spans="1:8" x14ac:dyDescent="0.25">
      <c r="A35" s="391" t="s">
        <v>5365</v>
      </c>
      <c r="B35" s="241">
        <v>540</v>
      </c>
      <c r="C35" s="275">
        <v>0</v>
      </c>
      <c r="D35" s="275">
        <v>0</v>
      </c>
      <c r="E35" s="275">
        <v>0</v>
      </c>
      <c r="F35" s="275">
        <v>0</v>
      </c>
    </row>
    <row r="36" spans="1:8" x14ac:dyDescent="0.25">
      <c r="A36" s="391" t="s">
        <v>5364</v>
      </c>
      <c r="B36" s="241">
        <v>550</v>
      </c>
      <c r="C36" s="275">
        <v>0</v>
      </c>
      <c r="D36" s="275">
        <v>0</v>
      </c>
      <c r="E36" s="275">
        <v>0</v>
      </c>
      <c r="F36" s="275">
        <v>0</v>
      </c>
    </row>
    <row r="37" spans="1:8" x14ac:dyDescent="0.25">
      <c r="A37" s="391" t="s">
        <v>5363</v>
      </c>
      <c r="B37" s="241">
        <v>560</v>
      </c>
      <c r="C37" s="275">
        <v>0</v>
      </c>
      <c r="D37" s="275">
        <v>0</v>
      </c>
      <c r="E37" s="275">
        <v>0</v>
      </c>
      <c r="F37" s="275">
        <v>0</v>
      </c>
    </row>
    <row r="38" spans="1:8" x14ac:dyDescent="0.25">
      <c r="A38" s="391" t="s">
        <v>5362</v>
      </c>
      <c r="B38" s="241">
        <v>570</v>
      </c>
      <c r="C38" s="275">
        <v>0</v>
      </c>
      <c r="D38" s="275">
        <v>0</v>
      </c>
      <c r="E38" s="275">
        <v>0</v>
      </c>
      <c r="F38" s="275">
        <v>0</v>
      </c>
    </row>
    <row r="39" spans="1:8" x14ac:dyDescent="0.25">
      <c r="A39" s="422" t="s">
        <v>5361</v>
      </c>
      <c r="B39" s="377">
        <v>580</v>
      </c>
      <c r="C39" s="274">
        <f>SUM(C34:C38)</f>
        <v>0</v>
      </c>
      <c r="D39" s="274">
        <f>SUM(D34:D38)</f>
        <v>0</v>
      </c>
      <c r="E39" s="274">
        <f>SUM(E34:E38)</f>
        <v>0</v>
      </c>
      <c r="F39" s="274">
        <f>SUM(F34:F38)</f>
        <v>0</v>
      </c>
    </row>
    <row r="40" spans="1:8" ht="3.75" customHeight="1" x14ac:dyDescent="0.25"/>
    <row r="41" spans="1:8" ht="32.25" customHeight="1" x14ac:dyDescent="0.25">
      <c r="A41" s="395" t="s">
        <v>5360</v>
      </c>
      <c r="B41" s="652" t="s">
        <v>5359</v>
      </c>
      <c r="C41" s="652"/>
      <c r="D41" s="652"/>
      <c r="E41" s="652"/>
      <c r="F41" s="652"/>
      <c r="G41" s="435" t="s">
        <v>5358</v>
      </c>
      <c r="H41" s="434"/>
    </row>
    <row r="42" spans="1:8" ht="8.25" customHeight="1" x14ac:dyDescent="0.25">
      <c r="B42" s="433"/>
      <c r="C42" s="433"/>
      <c r="D42" s="433"/>
      <c r="E42" s="433"/>
      <c r="F42" s="433"/>
      <c r="G42" s="433"/>
      <c r="H42" s="433"/>
    </row>
    <row r="43" spans="1:8" x14ac:dyDescent="0.25">
      <c r="A43" s="216" t="s">
        <v>5357</v>
      </c>
      <c r="B43" s="654" t="s">
        <v>5356</v>
      </c>
      <c r="C43" s="654"/>
      <c r="D43" s="654"/>
      <c r="E43" s="654"/>
      <c r="F43" s="654"/>
      <c r="G43" s="654"/>
      <c r="H43" s="654"/>
    </row>
    <row r="44" spans="1:8" ht="7.5" customHeight="1" x14ac:dyDescent="0.25"/>
    <row r="45" spans="1:8" x14ac:dyDescent="0.25">
      <c r="B45" s="654" t="s">
        <v>5349</v>
      </c>
      <c r="C45" s="654"/>
      <c r="D45" s="654"/>
      <c r="E45" s="431" t="s">
        <v>5355</v>
      </c>
      <c r="F45" s="432"/>
    </row>
    <row r="46" spans="1:8" ht="33.75" customHeight="1" x14ac:dyDescent="0.25">
      <c r="B46" s="654" t="s">
        <v>5347</v>
      </c>
      <c r="C46" s="654"/>
      <c r="D46" s="654"/>
      <c r="E46" s="431" t="s">
        <v>5354</v>
      </c>
      <c r="F46" s="430"/>
    </row>
    <row r="48" spans="1:8" ht="15.75" x14ac:dyDescent="0.25">
      <c r="A48" s="415" t="s">
        <v>5353</v>
      </c>
    </row>
    <row r="49" spans="1:8" ht="51" customHeight="1" x14ac:dyDescent="0.25">
      <c r="A49" s="637" t="s">
        <v>5337</v>
      </c>
      <c r="B49" s="637"/>
      <c r="C49" s="637"/>
      <c r="D49" s="637"/>
      <c r="E49" s="637" t="s">
        <v>5336</v>
      </c>
      <c r="F49" s="637"/>
      <c r="G49" s="625" t="s">
        <v>5344</v>
      </c>
      <c r="H49" s="625"/>
    </row>
    <row r="50" spans="1:8" ht="15.75" x14ac:dyDescent="0.25">
      <c r="A50" s="587">
        <v>0</v>
      </c>
      <c r="B50" s="587"/>
      <c r="C50" s="587"/>
      <c r="D50" s="587"/>
      <c r="E50" s="655">
        <v>0</v>
      </c>
      <c r="F50" s="655"/>
      <c r="G50" s="655">
        <v>0</v>
      </c>
      <c r="H50" s="655"/>
    </row>
    <row r="51" spans="1:8" ht="15.75" x14ac:dyDescent="0.25">
      <c r="A51" s="587">
        <v>0</v>
      </c>
      <c r="B51" s="587"/>
      <c r="C51" s="587"/>
      <c r="D51" s="587"/>
      <c r="E51" s="655">
        <v>0</v>
      </c>
      <c r="F51" s="655"/>
      <c r="G51" s="655">
        <v>0</v>
      </c>
      <c r="H51" s="655"/>
    </row>
    <row r="53" spans="1:8" ht="15.75" x14ac:dyDescent="0.25">
      <c r="A53" s="415" t="s">
        <v>5352</v>
      </c>
    </row>
    <row r="54" spans="1:8" ht="109.5" customHeight="1" x14ac:dyDescent="0.25">
      <c r="A54" s="653" t="s">
        <v>5342</v>
      </c>
      <c r="B54" s="653"/>
      <c r="C54" s="653"/>
      <c r="D54" s="653" t="s">
        <v>5341</v>
      </c>
      <c r="E54" s="653" t="s">
        <v>5340</v>
      </c>
      <c r="F54" s="653" t="s">
        <v>5339</v>
      </c>
      <c r="G54" s="653" t="s">
        <v>5338</v>
      </c>
    </row>
    <row r="55" spans="1:8" ht="25.5" x14ac:dyDescent="0.25">
      <c r="A55" s="403" t="s">
        <v>5337</v>
      </c>
      <c r="B55" s="403" t="s">
        <v>5336</v>
      </c>
      <c r="C55" s="403" t="s">
        <v>5335</v>
      </c>
      <c r="D55" s="653"/>
      <c r="E55" s="653"/>
      <c r="F55" s="653"/>
      <c r="G55" s="653"/>
    </row>
    <row r="56" spans="1:8" x14ac:dyDescent="0.25">
      <c r="A56" s="379">
        <v>1</v>
      </c>
      <c r="B56" s="379">
        <v>2</v>
      </c>
      <c r="C56" s="379">
        <v>3</v>
      </c>
      <c r="D56" s="379">
        <v>4</v>
      </c>
      <c r="E56" s="379">
        <v>5</v>
      </c>
      <c r="F56" s="379">
        <v>6</v>
      </c>
      <c r="G56" s="379">
        <v>7</v>
      </c>
    </row>
    <row r="57" spans="1:8" x14ac:dyDescent="0.25">
      <c r="A57" s="475">
        <v>0</v>
      </c>
      <c r="B57" s="475">
        <v>0</v>
      </c>
      <c r="C57" s="475">
        <v>0</v>
      </c>
      <c r="D57" s="475">
        <v>0</v>
      </c>
      <c r="E57" s="475">
        <v>0</v>
      </c>
      <c r="F57" s="475">
        <v>0</v>
      </c>
      <c r="G57" s="475">
        <v>0</v>
      </c>
    </row>
    <row r="58" spans="1:8" x14ac:dyDescent="0.25">
      <c r="A58" s="475">
        <v>0</v>
      </c>
      <c r="B58" s="475">
        <v>0</v>
      </c>
      <c r="C58" s="475">
        <v>0</v>
      </c>
      <c r="D58" s="475">
        <v>0</v>
      </c>
      <c r="E58" s="475">
        <v>0</v>
      </c>
      <c r="F58" s="475">
        <v>0</v>
      </c>
      <c r="G58" s="475">
        <v>0</v>
      </c>
    </row>
    <row r="60" spans="1:8" x14ac:dyDescent="0.25">
      <c r="A60" s="216" t="s">
        <v>5351</v>
      </c>
      <c r="B60" s="216" t="s">
        <v>5350</v>
      </c>
    </row>
    <row r="61" spans="1:8" x14ac:dyDescent="0.25">
      <c r="B61" s="656" t="s">
        <v>5349</v>
      </c>
      <c r="C61" s="656"/>
      <c r="D61" s="656"/>
      <c r="E61" s="656"/>
      <c r="F61" s="429" t="s">
        <v>5348</v>
      </c>
      <c r="G61" s="649"/>
      <c r="H61" s="649"/>
    </row>
    <row r="62" spans="1:8" x14ac:dyDescent="0.25">
      <c r="B62" s="656" t="s">
        <v>5347</v>
      </c>
      <c r="C62" s="656"/>
      <c r="D62" s="656"/>
      <c r="E62" s="656"/>
      <c r="F62" s="429" t="s">
        <v>5346</v>
      </c>
      <c r="G62" s="649"/>
      <c r="H62" s="649"/>
    </row>
    <row r="64" spans="1:8" ht="15.75" x14ac:dyDescent="0.25">
      <c r="A64" s="415" t="s">
        <v>5345</v>
      </c>
    </row>
    <row r="65" spans="1:8" ht="42.75" customHeight="1" x14ac:dyDescent="0.25">
      <c r="A65" s="637" t="s">
        <v>5337</v>
      </c>
      <c r="B65" s="637"/>
      <c r="C65" s="637"/>
      <c r="D65" s="637"/>
      <c r="E65" s="637" t="s">
        <v>5336</v>
      </c>
      <c r="F65" s="637"/>
      <c r="G65" s="653" t="s">
        <v>5344</v>
      </c>
      <c r="H65" s="653"/>
    </row>
    <row r="66" spans="1:8" ht="15.75" x14ac:dyDescent="0.25">
      <c r="A66" s="587">
        <v>0</v>
      </c>
      <c r="B66" s="587"/>
      <c r="C66" s="587"/>
      <c r="D66" s="587"/>
      <c r="E66" s="655">
        <v>0</v>
      </c>
      <c r="F66" s="655"/>
      <c r="G66" s="655">
        <v>0</v>
      </c>
      <c r="H66" s="655"/>
    </row>
    <row r="67" spans="1:8" ht="15.75" x14ac:dyDescent="0.25">
      <c r="A67" s="587">
        <v>0</v>
      </c>
      <c r="B67" s="587"/>
      <c r="C67" s="587"/>
      <c r="D67" s="587"/>
      <c r="E67" s="655">
        <v>0</v>
      </c>
      <c r="F67" s="655"/>
      <c r="G67" s="655">
        <v>0</v>
      </c>
      <c r="H67" s="655"/>
    </row>
    <row r="69" spans="1:8" ht="15.75" x14ac:dyDescent="0.25">
      <c r="A69" s="415" t="s">
        <v>5343</v>
      </c>
    </row>
    <row r="70" spans="1:8" ht="109.5" customHeight="1" x14ac:dyDescent="0.25">
      <c r="A70" s="653" t="s">
        <v>5342</v>
      </c>
      <c r="B70" s="653"/>
      <c r="C70" s="653"/>
      <c r="D70" s="653" t="s">
        <v>5341</v>
      </c>
      <c r="E70" s="653" t="s">
        <v>5340</v>
      </c>
      <c r="F70" s="653" t="s">
        <v>5339</v>
      </c>
      <c r="G70" s="653" t="s">
        <v>5338</v>
      </c>
    </row>
    <row r="71" spans="1:8" ht="25.5" x14ac:dyDescent="0.25">
      <c r="A71" s="403" t="s">
        <v>5337</v>
      </c>
      <c r="B71" s="403" t="s">
        <v>5336</v>
      </c>
      <c r="C71" s="403" t="s">
        <v>5335</v>
      </c>
      <c r="D71" s="653"/>
      <c r="E71" s="653"/>
      <c r="F71" s="653"/>
      <c r="G71" s="653"/>
    </row>
    <row r="72" spans="1:8" x14ac:dyDescent="0.25">
      <c r="A72" s="379">
        <v>1</v>
      </c>
      <c r="B72" s="379">
        <v>2</v>
      </c>
      <c r="C72" s="379">
        <v>3</v>
      </c>
      <c r="D72" s="379">
        <v>4</v>
      </c>
      <c r="E72" s="379">
        <v>5</v>
      </c>
      <c r="F72" s="379">
        <v>6</v>
      </c>
      <c r="G72" s="379">
        <v>7</v>
      </c>
    </row>
    <row r="73" spans="1:8" x14ac:dyDescent="0.25">
      <c r="A73" s="475">
        <v>0</v>
      </c>
      <c r="B73" s="475">
        <v>0</v>
      </c>
      <c r="C73" s="475">
        <v>0</v>
      </c>
      <c r="D73" s="475">
        <v>0</v>
      </c>
      <c r="E73" s="475">
        <v>0</v>
      </c>
      <c r="F73" s="475">
        <v>0</v>
      </c>
      <c r="G73" s="475">
        <v>0</v>
      </c>
    </row>
    <row r="74" spans="1:8" x14ac:dyDescent="0.25">
      <c r="A74" s="475">
        <v>0</v>
      </c>
      <c r="B74" s="475">
        <v>0</v>
      </c>
      <c r="C74" s="475">
        <v>0</v>
      </c>
      <c r="D74" s="475">
        <v>0</v>
      </c>
      <c r="E74" s="475">
        <v>0</v>
      </c>
      <c r="F74" s="475">
        <v>0</v>
      </c>
      <c r="G74" s="475">
        <v>0</v>
      </c>
    </row>
  </sheetData>
  <mergeCells count="53">
    <mergeCell ref="A67:D67"/>
    <mergeCell ref="E67:F67"/>
    <mergeCell ref="G67:H67"/>
    <mergeCell ref="A70:C70"/>
    <mergeCell ref="D70:D71"/>
    <mergeCell ref="E70:E71"/>
    <mergeCell ref="F70:F71"/>
    <mergeCell ref="G70:G71"/>
    <mergeCell ref="A65:D65"/>
    <mergeCell ref="E65:F65"/>
    <mergeCell ref="G65:H65"/>
    <mergeCell ref="A66:D66"/>
    <mergeCell ref="E66:F66"/>
    <mergeCell ref="G66:H66"/>
    <mergeCell ref="G51:H51"/>
    <mergeCell ref="G54:G55"/>
    <mergeCell ref="B61:E61"/>
    <mergeCell ref="B62:E62"/>
    <mergeCell ref="G61:H61"/>
    <mergeCell ref="G62:H62"/>
    <mergeCell ref="B41:F41"/>
    <mergeCell ref="E49:F49"/>
    <mergeCell ref="A54:C54"/>
    <mergeCell ref="D54:D55"/>
    <mergeCell ref="E54:E55"/>
    <mergeCell ref="F54:F55"/>
    <mergeCell ref="B43:H43"/>
    <mergeCell ref="A49:D49"/>
    <mergeCell ref="A50:D50"/>
    <mergeCell ref="A51:D51"/>
    <mergeCell ref="B45:D45"/>
    <mergeCell ref="B46:D46"/>
    <mergeCell ref="E50:F50"/>
    <mergeCell ref="E51:F51"/>
    <mergeCell ref="G49:H49"/>
    <mergeCell ref="G50:H50"/>
    <mergeCell ref="A31:A32"/>
    <mergeCell ref="B31:B32"/>
    <mergeCell ref="C31:D31"/>
    <mergeCell ref="E31:F31"/>
    <mergeCell ref="A30:F30"/>
    <mergeCell ref="D25:E25"/>
    <mergeCell ref="D26:E26"/>
    <mergeCell ref="A2:A3"/>
    <mergeCell ref="B2:B3"/>
    <mergeCell ref="C2:C3"/>
    <mergeCell ref="D2:E2"/>
    <mergeCell ref="D24:E24"/>
    <mergeCell ref="F2:F3"/>
    <mergeCell ref="G2:H2"/>
    <mergeCell ref="A1:H1"/>
    <mergeCell ref="D22:E22"/>
    <mergeCell ref="D23:E23"/>
  </mergeCells>
  <pageMargins left="0.23" right="0.11" top="0.32" bottom="0.16" header="0.3" footer="0.16"/>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H20" sqref="H20"/>
    </sheetView>
  </sheetViews>
  <sheetFormatPr defaultRowHeight="15" x14ac:dyDescent="0.25"/>
  <cols>
    <col min="1" max="1" width="35" style="216" customWidth="1"/>
    <col min="2" max="2" width="7.140625" style="216" customWidth="1"/>
    <col min="3" max="3" width="11.7109375" style="216" customWidth="1"/>
    <col min="4" max="4" width="9.7109375" style="216" customWidth="1"/>
    <col min="5" max="5" width="11" style="216" customWidth="1"/>
    <col min="6" max="6" width="11.140625" style="216" customWidth="1"/>
    <col min="7" max="16384" width="9.140625" style="216"/>
  </cols>
  <sheetData>
    <row r="1" spans="1:6" ht="15.75" x14ac:dyDescent="0.25">
      <c r="A1" s="657" t="s">
        <v>5427</v>
      </c>
      <c r="B1" s="657"/>
      <c r="C1" s="657"/>
      <c r="D1" s="657"/>
      <c r="E1" s="657"/>
      <c r="F1" s="657"/>
    </row>
    <row r="2" spans="1:6" ht="31.5" customHeight="1" x14ac:dyDescent="0.25">
      <c r="A2" s="625" t="s">
        <v>5426</v>
      </c>
      <c r="B2" s="625" t="s">
        <v>1253</v>
      </c>
      <c r="C2" s="625" t="s">
        <v>5425</v>
      </c>
      <c r="D2" s="625" t="s">
        <v>5424</v>
      </c>
      <c r="E2" s="625" t="s">
        <v>5423</v>
      </c>
      <c r="F2" s="625"/>
    </row>
    <row r="3" spans="1:6" ht="30" x14ac:dyDescent="0.25">
      <c r="A3" s="625"/>
      <c r="B3" s="625"/>
      <c r="C3" s="625"/>
      <c r="D3" s="625"/>
      <c r="E3" s="451" t="s">
        <v>5415</v>
      </c>
      <c r="F3" s="451" t="s">
        <v>5422</v>
      </c>
    </row>
    <row r="4" spans="1:6" x14ac:dyDescent="0.25">
      <c r="A4" s="450">
        <v>1</v>
      </c>
      <c r="B4" s="450">
        <v>2</v>
      </c>
      <c r="C4" s="450">
        <v>3</v>
      </c>
      <c r="D4" s="450">
        <v>4</v>
      </c>
      <c r="E4" s="450">
        <v>5</v>
      </c>
      <c r="F4" s="450">
        <v>6</v>
      </c>
    </row>
    <row r="5" spans="1:6" x14ac:dyDescent="0.25">
      <c r="A5" s="449" t="s">
        <v>5421</v>
      </c>
      <c r="B5" s="449">
        <v>600</v>
      </c>
      <c r="C5" s="476">
        <v>0</v>
      </c>
      <c r="D5" s="476">
        <v>0</v>
      </c>
      <c r="E5" s="476">
        <v>0</v>
      </c>
      <c r="F5" s="476">
        <v>0</v>
      </c>
    </row>
    <row r="6" spans="1:6" x14ac:dyDescent="0.25">
      <c r="A6" s="449" t="s">
        <v>5420</v>
      </c>
      <c r="B6" s="449">
        <v>610</v>
      </c>
      <c r="C6" s="476">
        <v>0</v>
      </c>
      <c r="D6" s="476">
        <v>0</v>
      </c>
      <c r="E6" s="476">
        <v>0</v>
      </c>
      <c r="F6" s="476">
        <v>0</v>
      </c>
    </row>
    <row r="7" spans="1:6" x14ac:dyDescent="0.25">
      <c r="A7" s="449" t="s">
        <v>5419</v>
      </c>
      <c r="B7" s="449">
        <v>620</v>
      </c>
      <c r="C7" s="476">
        <v>0</v>
      </c>
      <c r="D7" s="476">
        <v>0</v>
      </c>
      <c r="E7" s="476">
        <v>0</v>
      </c>
      <c r="F7" s="476">
        <v>0</v>
      </c>
    </row>
    <row r="9" spans="1:6" ht="15.75" x14ac:dyDescent="0.25">
      <c r="A9" s="609" t="s">
        <v>5418</v>
      </c>
      <c r="B9" s="609"/>
      <c r="C9" s="609"/>
      <c r="D9" s="609"/>
      <c r="E9" s="609"/>
      <c r="F9" s="609"/>
    </row>
    <row r="10" spans="1:6" x14ac:dyDescent="0.25">
      <c r="A10" s="625" t="s">
        <v>2728</v>
      </c>
      <c r="B10" s="659" t="s">
        <v>1253</v>
      </c>
      <c r="C10" s="659" t="s">
        <v>5417</v>
      </c>
      <c r="D10" s="659" t="s">
        <v>5416</v>
      </c>
      <c r="E10" s="659"/>
      <c r="F10" s="659"/>
    </row>
    <row r="11" spans="1:6" ht="30" x14ac:dyDescent="0.25">
      <c r="A11" s="625"/>
      <c r="B11" s="659"/>
      <c r="C11" s="659"/>
      <c r="D11" s="448" t="s">
        <v>5415</v>
      </c>
      <c r="E11" s="448" t="s">
        <v>5414</v>
      </c>
      <c r="F11" s="448" t="s">
        <v>5413</v>
      </c>
    </row>
    <row r="12" spans="1:6" x14ac:dyDescent="0.25">
      <c r="A12" s="447">
        <v>1</v>
      </c>
      <c r="B12" s="447">
        <v>2</v>
      </c>
      <c r="C12" s="447">
        <v>3</v>
      </c>
      <c r="D12" s="447">
        <v>4</v>
      </c>
      <c r="E12" s="447">
        <v>5</v>
      </c>
      <c r="F12" s="447">
        <v>6</v>
      </c>
    </row>
    <row r="13" spans="1:6" ht="30" x14ac:dyDescent="0.25">
      <c r="A13" s="446" t="s">
        <v>2655</v>
      </c>
      <c r="B13" s="445">
        <v>650</v>
      </c>
      <c r="C13" s="477">
        <v>0</v>
      </c>
      <c r="D13" s="477">
        <v>0</v>
      </c>
      <c r="E13" s="477">
        <v>0</v>
      </c>
      <c r="F13" s="477">
        <v>0</v>
      </c>
    </row>
    <row r="14" spans="1:6" x14ac:dyDescent="0.25">
      <c r="A14" s="445" t="s">
        <v>2656</v>
      </c>
      <c r="B14" s="445">
        <v>660</v>
      </c>
      <c r="C14" s="477">
        <v>0</v>
      </c>
      <c r="D14" s="477">
        <v>0</v>
      </c>
      <c r="E14" s="477">
        <v>0</v>
      </c>
      <c r="F14" s="477">
        <v>0</v>
      </c>
    </row>
    <row r="16" spans="1:6" x14ac:dyDescent="0.25">
      <c r="A16" s="660" t="s">
        <v>5412</v>
      </c>
      <c r="B16" s="660"/>
      <c r="C16" s="660"/>
      <c r="D16" s="660"/>
      <c r="E16" s="437" t="s">
        <v>5411</v>
      </c>
      <c r="F16" s="432"/>
    </row>
    <row r="17" spans="1:6" x14ac:dyDescent="0.25">
      <c r="A17" s="444" t="s">
        <v>5410</v>
      </c>
      <c r="E17" s="437" t="s">
        <v>5409</v>
      </c>
      <c r="F17" s="430"/>
    </row>
    <row r="18" spans="1:6" ht="15.75" x14ac:dyDescent="0.25">
      <c r="A18" s="658" t="s">
        <v>5408</v>
      </c>
      <c r="B18" s="658"/>
      <c r="C18" s="658"/>
      <c r="D18" s="658"/>
      <c r="E18" s="658"/>
    </row>
    <row r="19" spans="1:6" ht="15.75" customHeight="1" x14ac:dyDescent="0.25">
      <c r="A19" s="661" t="s">
        <v>5407</v>
      </c>
      <c r="B19" s="661"/>
      <c r="C19" s="661"/>
      <c r="D19" s="661"/>
      <c r="E19" s="661"/>
      <c r="F19" s="661"/>
    </row>
    <row r="20" spans="1:6" ht="15.75" customHeight="1" x14ac:dyDescent="0.25">
      <c r="A20" s="661" t="s">
        <v>5406</v>
      </c>
      <c r="B20" s="661"/>
      <c r="C20" s="661"/>
      <c r="D20" s="661"/>
      <c r="E20" s="661"/>
      <c r="F20" s="661"/>
    </row>
    <row r="21" spans="1:6" ht="15.75" customHeight="1" x14ac:dyDescent="0.25">
      <c r="A21" s="661" t="s">
        <v>2481</v>
      </c>
      <c r="B21" s="661"/>
      <c r="C21" s="661"/>
      <c r="D21" s="661"/>
      <c r="E21" s="661"/>
      <c r="F21" s="661"/>
    </row>
    <row r="22" spans="1:6" ht="15.75" customHeight="1" x14ac:dyDescent="0.25">
      <c r="A22" s="661" t="s">
        <v>1110</v>
      </c>
      <c r="B22" s="661"/>
      <c r="C22" s="661"/>
      <c r="D22" s="661"/>
      <c r="E22" s="661"/>
      <c r="F22" s="661"/>
    </row>
    <row r="23" spans="1:6" ht="15.75" customHeight="1" x14ac:dyDescent="0.25">
      <c r="A23" s="661" t="s">
        <v>1111</v>
      </c>
      <c r="B23" s="661"/>
      <c r="C23" s="661"/>
      <c r="D23" s="661"/>
      <c r="E23" s="661"/>
      <c r="F23" s="661"/>
    </row>
    <row r="24" spans="1:6" ht="15.75" x14ac:dyDescent="0.25">
      <c r="A24" s="661" t="s">
        <v>1112</v>
      </c>
      <c r="B24" s="661"/>
      <c r="C24" s="661"/>
      <c r="D24" s="661"/>
      <c r="E24" s="661"/>
      <c r="F24" s="661"/>
    </row>
    <row r="25" spans="1:6" ht="28.5" customHeight="1" x14ac:dyDescent="0.25">
      <c r="A25" s="661" t="s">
        <v>5405</v>
      </c>
      <c r="B25" s="661"/>
      <c r="C25" s="661"/>
      <c r="D25" s="661"/>
      <c r="E25" s="661"/>
      <c r="F25" s="661"/>
    </row>
  </sheetData>
  <mergeCells count="20">
    <mergeCell ref="A25:F25"/>
    <mergeCell ref="A19:F19"/>
    <mergeCell ref="A20:F20"/>
    <mergeCell ref="A21:F21"/>
    <mergeCell ref="A22:F22"/>
    <mergeCell ref="A23:F23"/>
    <mergeCell ref="A24:F24"/>
    <mergeCell ref="A18:E18"/>
    <mergeCell ref="A9:F9"/>
    <mergeCell ref="A10:A11"/>
    <mergeCell ref="B10:B11"/>
    <mergeCell ref="C10:C11"/>
    <mergeCell ref="D10:F10"/>
    <mergeCell ref="A16:D16"/>
    <mergeCell ref="A1:F1"/>
    <mergeCell ref="A2:A3"/>
    <mergeCell ref="B2:B3"/>
    <mergeCell ref="C2:C3"/>
    <mergeCell ref="D2:D3"/>
    <mergeCell ref="E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opLeftCell="A28" workbookViewId="0">
      <selection activeCell="C38" sqref="C38"/>
    </sheetView>
  </sheetViews>
  <sheetFormatPr defaultRowHeight="15" x14ac:dyDescent="0.25"/>
  <cols>
    <col min="1" max="1" width="67.7109375" customWidth="1"/>
    <col min="3" max="3" width="16.5703125" customWidth="1"/>
  </cols>
  <sheetData>
    <row r="1" spans="1:3" ht="15.75" x14ac:dyDescent="0.25">
      <c r="A1" s="640" t="s">
        <v>5483</v>
      </c>
      <c r="B1" s="640"/>
      <c r="C1" s="640"/>
    </row>
    <row r="2" spans="1:3" ht="31.5" x14ac:dyDescent="0.25">
      <c r="A2" s="405" t="s">
        <v>2728</v>
      </c>
      <c r="B2" s="405" t="s">
        <v>1253</v>
      </c>
      <c r="C2" s="405" t="s">
        <v>5238</v>
      </c>
    </row>
    <row r="3" spans="1:3" x14ac:dyDescent="0.25">
      <c r="A3" s="377">
        <v>1</v>
      </c>
      <c r="B3" s="377">
        <v>2</v>
      </c>
      <c r="C3" s="273">
        <v>3</v>
      </c>
    </row>
    <row r="4" spans="1:3" x14ac:dyDescent="0.25">
      <c r="A4" s="456" t="s">
        <v>5482</v>
      </c>
      <c r="B4" s="377">
        <v>760</v>
      </c>
      <c r="C4" s="275">
        <f>SUM(C7:C15)+SUM(C20:C25)</f>
        <v>58715111</v>
      </c>
    </row>
    <row r="5" spans="1:3" x14ac:dyDescent="0.25">
      <c r="A5" s="452" t="s">
        <v>5460</v>
      </c>
      <c r="B5" s="377"/>
      <c r="C5" s="275"/>
    </row>
    <row r="6" spans="1:3" x14ac:dyDescent="0.25">
      <c r="A6" s="456" t="s">
        <v>5481</v>
      </c>
      <c r="B6" s="241"/>
      <c r="C6" s="275"/>
    </row>
    <row r="7" spans="1:3" x14ac:dyDescent="0.25">
      <c r="A7" s="452" t="s">
        <v>5480</v>
      </c>
      <c r="B7" s="241">
        <v>770</v>
      </c>
      <c r="C7" s="275">
        <f>SUM('2дс'!D19:G19)</f>
        <v>58668845</v>
      </c>
    </row>
    <row r="8" spans="1:3" x14ac:dyDescent="0.25">
      <c r="A8" s="452" t="s">
        <v>5479</v>
      </c>
      <c r="B8" s="241">
        <v>780</v>
      </c>
      <c r="C8" s="275">
        <f>SUM('2дс'!D20:G20)</f>
        <v>46266</v>
      </c>
    </row>
    <row r="9" spans="1:3" x14ac:dyDescent="0.25">
      <c r="A9" s="452" t="s">
        <v>5478</v>
      </c>
      <c r="B9" s="241">
        <v>790</v>
      </c>
      <c r="C9" s="275">
        <v>0</v>
      </c>
    </row>
    <row r="10" spans="1:3" x14ac:dyDescent="0.25">
      <c r="A10" s="452" t="s">
        <v>5477</v>
      </c>
      <c r="B10" s="241">
        <v>800</v>
      </c>
      <c r="C10" s="275">
        <v>0</v>
      </c>
    </row>
    <row r="11" spans="1:3" x14ac:dyDescent="0.25">
      <c r="A11" s="452" t="s">
        <v>5476</v>
      </c>
      <c r="B11" s="241">
        <v>810</v>
      </c>
      <c r="C11" s="275">
        <v>0</v>
      </c>
    </row>
    <row r="12" spans="1:3" x14ac:dyDescent="0.25">
      <c r="A12" s="452" t="s">
        <v>5475</v>
      </c>
      <c r="B12" s="241">
        <v>820</v>
      </c>
      <c r="C12" s="275">
        <v>0</v>
      </c>
    </row>
    <row r="13" spans="1:3" x14ac:dyDescent="0.25">
      <c r="A13" s="452" t="s">
        <v>5474</v>
      </c>
      <c r="B13" s="241">
        <v>830</v>
      </c>
      <c r="C13" s="275">
        <v>0</v>
      </c>
    </row>
    <row r="14" spans="1:3" x14ac:dyDescent="0.25">
      <c r="A14" s="452" t="s">
        <v>5473</v>
      </c>
      <c r="B14" s="241">
        <v>840</v>
      </c>
      <c r="C14" s="275">
        <v>0</v>
      </c>
    </row>
    <row r="15" spans="1:3" x14ac:dyDescent="0.25">
      <c r="A15" s="452" t="s">
        <v>5472</v>
      </c>
      <c r="B15" s="241">
        <v>850</v>
      </c>
      <c r="C15" s="275">
        <f>SUM(C16:C18)</f>
        <v>0</v>
      </c>
    </row>
    <row r="16" spans="1:3" ht="30" x14ac:dyDescent="0.25">
      <c r="A16" s="452" t="s">
        <v>5471</v>
      </c>
      <c r="B16" s="241">
        <v>851</v>
      </c>
      <c r="C16" s="275">
        <v>0</v>
      </c>
    </row>
    <row r="17" spans="1:3" x14ac:dyDescent="0.25">
      <c r="A17" s="452" t="s">
        <v>5470</v>
      </c>
      <c r="B17" s="241">
        <v>852</v>
      </c>
      <c r="C17" s="275">
        <v>0</v>
      </c>
    </row>
    <row r="18" spans="1:3" x14ac:dyDescent="0.25">
      <c r="A18" s="452" t="s">
        <v>5469</v>
      </c>
      <c r="B18" s="241">
        <v>853</v>
      </c>
      <c r="C18" s="275">
        <v>0</v>
      </c>
    </row>
    <row r="19" spans="1:3" x14ac:dyDescent="0.25">
      <c r="A19" s="456" t="s">
        <v>5468</v>
      </c>
      <c r="B19" s="241"/>
      <c r="C19" s="275"/>
    </row>
    <row r="20" spans="1:3" x14ac:dyDescent="0.25">
      <c r="A20" s="452" t="s">
        <v>5467</v>
      </c>
      <c r="B20" s="241">
        <v>860</v>
      </c>
      <c r="C20" s="275">
        <v>0</v>
      </c>
    </row>
    <row r="21" spans="1:3" x14ac:dyDescent="0.25">
      <c r="A21" s="452" t="s">
        <v>5466</v>
      </c>
      <c r="B21" s="241">
        <v>870</v>
      </c>
      <c r="C21" s="275">
        <v>0</v>
      </c>
    </row>
    <row r="22" spans="1:3" x14ac:dyDescent="0.25">
      <c r="A22" s="452" t="s">
        <v>5465</v>
      </c>
      <c r="B22" s="241">
        <v>880</v>
      </c>
      <c r="C22" s="275">
        <v>0</v>
      </c>
    </row>
    <row r="23" spans="1:3" x14ac:dyDescent="0.25">
      <c r="A23" s="452" t="s">
        <v>5464</v>
      </c>
      <c r="B23" s="241">
        <v>890</v>
      </c>
      <c r="C23" s="275">
        <v>0</v>
      </c>
    </row>
    <row r="24" spans="1:3" x14ac:dyDescent="0.25">
      <c r="A24" s="452" t="s">
        <v>5463</v>
      </c>
      <c r="B24" s="241">
        <v>900</v>
      </c>
      <c r="C24" s="275">
        <v>0</v>
      </c>
    </row>
    <row r="25" spans="1:3" x14ac:dyDescent="0.25">
      <c r="A25" s="452" t="s">
        <v>5462</v>
      </c>
      <c r="B25" s="241">
        <v>910</v>
      </c>
      <c r="C25" s="275">
        <v>0</v>
      </c>
    </row>
    <row r="26" spans="1:3" x14ac:dyDescent="0.25">
      <c r="A26" s="456" t="s">
        <v>5461</v>
      </c>
      <c r="B26" s="377">
        <v>920</v>
      </c>
      <c r="C26" s="275">
        <f>C28+C33</f>
        <v>59038177</v>
      </c>
    </row>
    <row r="27" spans="1:3" x14ac:dyDescent="0.25">
      <c r="A27" s="452" t="s">
        <v>5460</v>
      </c>
      <c r="B27" s="241"/>
      <c r="C27" s="275"/>
    </row>
    <row r="28" spans="1:3" x14ac:dyDescent="0.25">
      <c r="A28" s="452" t="s">
        <v>5459</v>
      </c>
      <c r="B28" s="241">
        <v>930</v>
      </c>
      <c r="C28" s="275">
        <v>59038177</v>
      </c>
    </row>
    <row r="29" spans="1:3" ht="30" x14ac:dyDescent="0.25">
      <c r="A29" s="452" t="s">
        <v>5458</v>
      </c>
      <c r="B29" s="241">
        <v>931</v>
      </c>
      <c r="C29" s="275">
        <v>0</v>
      </c>
    </row>
    <row r="30" spans="1:3" x14ac:dyDescent="0.25">
      <c r="A30" s="452" t="s">
        <v>5457</v>
      </c>
      <c r="B30" s="241">
        <v>932</v>
      </c>
      <c r="C30" s="275">
        <v>0</v>
      </c>
    </row>
    <row r="31" spans="1:3" x14ac:dyDescent="0.25">
      <c r="A31" s="452" t="s">
        <v>5456</v>
      </c>
      <c r="B31" s="241">
        <v>933</v>
      </c>
      <c r="C31" s="275">
        <v>0</v>
      </c>
    </row>
    <row r="32" spans="1:3" x14ac:dyDescent="0.25">
      <c r="A32" s="452" t="s">
        <v>5455</v>
      </c>
      <c r="B32" s="241">
        <v>934</v>
      </c>
      <c r="C32" s="275">
        <v>0</v>
      </c>
    </row>
    <row r="33" spans="1:3" x14ac:dyDescent="0.25">
      <c r="A33" s="452" t="s">
        <v>5454</v>
      </c>
      <c r="B33" s="241">
        <v>940</v>
      </c>
      <c r="C33" s="275">
        <f>SUM(C34:C35)</f>
        <v>0</v>
      </c>
    </row>
    <row r="34" spans="1:3" ht="60" x14ac:dyDescent="0.25">
      <c r="A34" s="452" t="s">
        <v>5453</v>
      </c>
      <c r="B34" s="241">
        <v>941</v>
      </c>
      <c r="C34" s="275">
        <v>0</v>
      </c>
    </row>
    <row r="35" spans="1:3" x14ac:dyDescent="0.25">
      <c r="A35" s="452" t="s">
        <v>5452</v>
      </c>
      <c r="B35" s="241">
        <v>942</v>
      </c>
      <c r="C35" s="275">
        <v>0</v>
      </c>
    </row>
    <row r="37" spans="1:3" x14ac:dyDescent="0.25">
      <c r="A37" s="400" t="s">
        <v>5451</v>
      </c>
      <c r="B37" s="455" t="s">
        <v>5450</v>
      </c>
      <c r="C37" s="454">
        <v>525322</v>
      </c>
    </row>
    <row r="38" spans="1:3" x14ac:dyDescent="0.25">
      <c r="A38" s="400" t="s">
        <v>5449</v>
      </c>
      <c r="B38" s="455" t="s">
        <v>5448</v>
      </c>
      <c r="C38" s="454"/>
    </row>
    <row r="39" spans="1:3" x14ac:dyDescent="0.25">
      <c r="A39" s="400"/>
    </row>
    <row r="40" spans="1:3" ht="15.75" x14ac:dyDescent="0.25">
      <c r="A40" s="662" t="s">
        <v>5447</v>
      </c>
      <c r="B40" s="662"/>
      <c r="C40" s="662"/>
    </row>
    <row r="41" spans="1:3" ht="28.5" x14ac:dyDescent="0.25">
      <c r="A41" s="377" t="s">
        <v>2728</v>
      </c>
      <c r="B41" s="377" t="s">
        <v>1253</v>
      </c>
      <c r="C41" s="377" t="s">
        <v>1156</v>
      </c>
    </row>
    <row r="42" spans="1:3" x14ac:dyDescent="0.25">
      <c r="A42" s="453">
        <v>1</v>
      </c>
      <c r="B42" s="453">
        <v>2</v>
      </c>
      <c r="C42" s="453">
        <v>3</v>
      </c>
    </row>
    <row r="43" spans="1:3" ht="30" x14ac:dyDescent="0.25">
      <c r="A43" s="452" t="s">
        <v>5446</v>
      </c>
      <c r="B43" s="241">
        <v>970</v>
      </c>
      <c r="C43" s="275">
        <v>0</v>
      </c>
    </row>
    <row r="44" spans="1:3" ht="30" x14ac:dyDescent="0.25">
      <c r="A44" s="452" t="s">
        <v>5445</v>
      </c>
      <c r="B44" s="241">
        <v>980</v>
      </c>
      <c r="C44" s="275">
        <v>0</v>
      </c>
    </row>
    <row r="45" spans="1:3" ht="30" x14ac:dyDescent="0.25">
      <c r="A45" s="452" t="s">
        <v>5444</v>
      </c>
      <c r="B45" s="241">
        <v>981</v>
      </c>
      <c r="C45" s="275">
        <v>0</v>
      </c>
    </row>
    <row r="46" spans="1:3" x14ac:dyDescent="0.25">
      <c r="A46" s="452" t="s">
        <v>5443</v>
      </c>
      <c r="B46" s="241">
        <v>990</v>
      </c>
      <c r="C46" s="275">
        <v>0</v>
      </c>
    </row>
    <row r="47" spans="1:3" x14ac:dyDescent="0.25">
      <c r="A47" s="452" t="s">
        <v>5442</v>
      </c>
      <c r="B47" s="241">
        <v>1000</v>
      </c>
      <c r="C47" s="275">
        <v>0</v>
      </c>
    </row>
    <row r="48" spans="1:3" x14ac:dyDescent="0.25">
      <c r="A48" s="452" t="s">
        <v>5441</v>
      </c>
      <c r="B48" s="241">
        <v>1010</v>
      </c>
      <c r="C48" s="275">
        <v>0</v>
      </c>
    </row>
    <row r="49" spans="1:3" x14ac:dyDescent="0.25">
      <c r="A49" s="452" t="s">
        <v>5440</v>
      </c>
      <c r="B49" s="241">
        <v>1020</v>
      </c>
      <c r="C49" s="275">
        <v>0</v>
      </c>
    </row>
    <row r="50" spans="1:3" ht="30" x14ac:dyDescent="0.25">
      <c r="A50" s="452" t="s">
        <v>5439</v>
      </c>
      <c r="B50" s="241">
        <v>1030</v>
      </c>
      <c r="C50" s="275">
        <v>0</v>
      </c>
    </row>
    <row r="51" spans="1:3" ht="30" x14ac:dyDescent="0.25">
      <c r="A51" s="452" t="s">
        <v>5438</v>
      </c>
      <c r="B51" s="241">
        <v>1031</v>
      </c>
      <c r="C51" s="275">
        <v>0</v>
      </c>
    </row>
    <row r="52" spans="1:3" x14ac:dyDescent="0.25">
      <c r="A52" s="452" t="s">
        <v>5437</v>
      </c>
      <c r="B52" s="241">
        <v>1032</v>
      </c>
      <c r="C52" s="275">
        <v>0</v>
      </c>
    </row>
    <row r="54" spans="1:3" ht="15.75" x14ac:dyDescent="0.25">
      <c r="A54" s="610" t="s">
        <v>5436</v>
      </c>
      <c r="B54" s="610"/>
      <c r="C54" s="610"/>
    </row>
    <row r="55" spans="1:3" ht="28.5" x14ac:dyDescent="0.25">
      <c r="A55" s="377" t="s">
        <v>2728</v>
      </c>
      <c r="B55" s="377" t="s">
        <v>1253</v>
      </c>
      <c r="C55" s="377" t="s">
        <v>1156</v>
      </c>
    </row>
    <row r="56" spans="1:3" x14ac:dyDescent="0.25">
      <c r="A56" s="377">
        <v>1</v>
      </c>
      <c r="B56" s="377">
        <v>2</v>
      </c>
      <c r="C56" s="377">
        <v>3</v>
      </c>
    </row>
    <row r="57" spans="1:3" x14ac:dyDescent="0.25">
      <c r="A57" s="391" t="s">
        <v>5435</v>
      </c>
      <c r="B57" s="391">
        <v>1050</v>
      </c>
      <c r="C57" s="383">
        <v>0</v>
      </c>
    </row>
    <row r="58" spans="1:3" x14ac:dyDescent="0.25">
      <c r="A58" s="391" t="s">
        <v>5434</v>
      </c>
      <c r="B58" s="391">
        <v>1060</v>
      </c>
      <c r="C58" s="383">
        <v>0</v>
      </c>
    </row>
    <row r="59" spans="1:3" x14ac:dyDescent="0.25">
      <c r="A59" s="391" t="s">
        <v>5433</v>
      </c>
      <c r="B59" s="391">
        <v>1070</v>
      </c>
      <c r="C59" s="383">
        <v>0</v>
      </c>
    </row>
    <row r="60" spans="1:3" x14ac:dyDescent="0.25">
      <c r="A60" s="391" t="s">
        <v>5432</v>
      </c>
      <c r="B60" s="391">
        <v>1080</v>
      </c>
      <c r="C60" s="383">
        <v>0</v>
      </c>
    </row>
    <row r="61" spans="1:3" x14ac:dyDescent="0.25">
      <c r="A61" s="391" t="s">
        <v>5431</v>
      </c>
      <c r="B61" s="391">
        <v>1090</v>
      </c>
      <c r="C61" s="383">
        <v>0</v>
      </c>
    </row>
    <row r="62" spans="1:3" x14ac:dyDescent="0.25">
      <c r="A62" s="391" t="s">
        <v>5430</v>
      </c>
      <c r="B62" s="391">
        <v>1100</v>
      </c>
      <c r="C62" s="383">
        <v>0</v>
      </c>
    </row>
    <row r="63" spans="1:3" x14ac:dyDescent="0.25">
      <c r="A63" s="391" t="s">
        <v>5429</v>
      </c>
      <c r="B63" s="391">
        <v>1110</v>
      </c>
      <c r="C63" s="383">
        <v>0</v>
      </c>
    </row>
    <row r="64" spans="1:3" x14ac:dyDescent="0.25">
      <c r="A64" s="391" t="s">
        <v>5428</v>
      </c>
      <c r="B64" s="391">
        <v>1120</v>
      </c>
      <c r="C64" s="383">
        <v>0</v>
      </c>
    </row>
  </sheetData>
  <mergeCells count="3">
    <mergeCell ref="A54:C54"/>
    <mergeCell ref="A1:C1"/>
    <mergeCell ref="A40:C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33</vt:i4>
      </vt:variant>
      <vt:variant>
        <vt:lpstr>Именованные диапазоны</vt:lpstr>
      </vt:variant>
      <vt:variant>
        <vt:i4>33</vt:i4>
      </vt:variant>
    </vt:vector>
  </HeadingPairs>
  <TitlesOfParts>
    <vt:vector size="66" baseType="lpstr">
      <vt:lpstr>ЗАПОЛНИТЬ</vt:lpstr>
      <vt:lpstr>1дс_баланс</vt:lpstr>
      <vt:lpstr>2дс</vt:lpstr>
      <vt:lpstr>3дс</vt:lpstr>
      <vt:lpstr>4дс</vt:lpstr>
      <vt:lpstr>5дс_I_III</vt:lpstr>
      <vt:lpstr>5дс_IV_V</vt:lpstr>
      <vt:lpstr>5дс_VI_VII</vt:lpstr>
      <vt:lpstr>5дс_VIII_X</vt:lpstr>
      <vt:lpstr>5дс_XI</vt:lpstr>
      <vt:lpstr>5дс_XII</vt:lpstr>
      <vt:lpstr>Ф.2.ЗВЕД</vt:lpstr>
      <vt:lpstr>Ф.2.1</vt:lpstr>
      <vt:lpstr>Ф.2.2</vt:lpstr>
      <vt:lpstr>Ф.2.3</vt:lpstr>
      <vt:lpstr>Ф.2.4</vt:lpstr>
      <vt:lpstr>Ф.2.5</vt:lpstr>
      <vt:lpstr>Ф.2.6</vt:lpstr>
      <vt:lpstr>Ф.2.7</vt:lpstr>
      <vt:lpstr>Ф.2.8</vt:lpstr>
      <vt:lpstr>Ф.4.1.ЗВЕД</vt:lpstr>
      <vt:lpstr>Ф.4.1.КФК1</vt:lpstr>
      <vt:lpstr>Ф.4.2.ЗВЕД</vt:lpstr>
      <vt:lpstr>Ф.4.2.КФК1</vt:lpstr>
      <vt:lpstr>Ф.4.3.ЗВЕД</vt:lpstr>
      <vt:lpstr>Ф.4.3.КФК1</vt:lpstr>
      <vt:lpstr>Ф.4.3.КФК2</vt:lpstr>
      <vt:lpstr>Ф.4.3.КФК3</vt:lpstr>
      <vt:lpstr>шапки</vt:lpstr>
      <vt:lpstr>ДовидникКПК</vt:lpstr>
      <vt:lpstr>ДовидникКВК(ГОС)</vt:lpstr>
      <vt:lpstr>КОПФГ</vt:lpstr>
      <vt:lpstr>КПКВМБ</vt:lpstr>
      <vt:lpstr>'5дс_IV_V'!_ftn1</vt:lpstr>
      <vt:lpstr>'5дс_IV_V'!_ftnref1</vt:lpstr>
      <vt:lpstr>Ф.2.1!Заголовки_для_печати</vt:lpstr>
      <vt:lpstr>Ф.2.2!Заголовки_для_печати</vt:lpstr>
      <vt:lpstr>Ф.2.3!Заголовки_для_печати</vt:lpstr>
      <vt:lpstr>Ф.2.4!Заголовки_для_печати</vt:lpstr>
      <vt:lpstr>Ф.2.5!Заголовки_для_печати</vt:lpstr>
      <vt:lpstr>Ф.2.6!Заголовки_для_печати</vt:lpstr>
      <vt:lpstr>Ф.2.7!Заголовки_для_печати</vt:lpstr>
      <vt:lpstr>Ф.2.8!Заголовки_для_печати</vt:lpstr>
      <vt:lpstr>Ф.2.ЗВЕД!Заголовки_для_печати</vt:lpstr>
      <vt:lpstr>Ф.4.1.ЗВЕД!Заголовки_для_печати</vt:lpstr>
      <vt:lpstr>Ф.4.1.КФК1!Заголовки_для_печати</vt:lpstr>
      <vt:lpstr>Ф.4.2.ЗВЕД!Заголовки_для_печати</vt:lpstr>
      <vt:lpstr>Ф.4.2.КФК1!Заголовки_для_печати</vt:lpstr>
      <vt:lpstr>Ф.4.3.ЗВЕД!Заголовки_для_печати</vt:lpstr>
      <vt:lpstr>Ф.4.3.КФК1!Заголовки_для_печати</vt:lpstr>
      <vt:lpstr>Ф.4.3.КФК2!Заголовки_для_печати</vt:lpstr>
      <vt:lpstr>Ф.4.3.КФК3!Заголовки_для_печати</vt:lpstr>
      <vt:lpstr>'1дс_баланс'!Область_печати</vt:lpstr>
      <vt:lpstr>'2дс'!Область_печати</vt:lpstr>
      <vt:lpstr>Ф.2.1!Область_печати</vt:lpstr>
      <vt:lpstr>Ф.2.2!Область_печати</vt:lpstr>
      <vt:lpstr>Ф.2.3!Область_печати</vt:lpstr>
      <vt:lpstr>Ф.2.4!Область_печати</vt:lpstr>
      <vt:lpstr>Ф.2.5!Область_печати</vt:lpstr>
      <vt:lpstr>Ф.2.6!Область_печати</vt:lpstr>
      <vt:lpstr>Ф.2.7!Область_печати</vt:lpstr>
      <vt:lpstr>Ф.2.8!Область_печати</vt:lpstr>
      <vt:lpstr>Ф.2.ЗВЕД!Область_печати</vt:lpstr>
      <vt:lpstr>Ф.4.1.ЗВЕД!Область_печати</vt:lpstr>
      <vt:lpstr>Ф.4.1.КФК1!Область_печати</vt:lpstr>
      <vt:lpstr>Ф.4.2.КФК1!Область_печати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 Токарев</dc:creator>
  <cp:lastModifiedBy>admin</cp:lastModifiedBy>
  <cp:lastPrinted>2018-01-22T07:17:03Z</cp:lastPrinted>
  <dcterms:created xsi:type="dcterms:W3CDTF">2009-06-16T06:40:27Z</dcterms:created>
  <dcterms:modified xsi:type="dcterms:W3CDTF">2018-02-27T07:53:15Z</dcterms:modified>
</cp:coreProperties>
</file>